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ole Security" sheetId="1" r:id="rId4"/>
    <sheet state="hidden" name="DV-IDENTITY-0" sheetId="2" r:id="rId5"/>
  </sheets>
  <definedNames>
    <definedName localSheetId="0" name="_Toc273540955">#REF!</definedName>
    <definedName name="_Toc273540955">#REF!</definedName>
  </definedNames>
  <calcPr/>
  <extLst>
    <ext uri="GoogleSheetsCustomDataVersion2">
      <go:sheetsCustomData xmlns:go="http://customooxmlschemas.google.com/" r:id="rId6" roundtripDataChecksum="PYL6cpsUTBrrNwHbFnNn8PdM0L1BpWwI0UWjey+6ZoE="/>
    </ext>
  </extLst>
</workbook>
</file>

<file path=xl/sharedStrings.xml><?xml version="1.0" encoding="utf-8"?>
<sst xmlns="http://schemas.openxmlformats.org/spreadsheetml/2006/main" count="196" uniqueCount="95">
  <si>
    <r>
      <rPr>
        <rFont val="Arial"/>
        <b/>
        <color theme="1"/>
        <sz val="20.0"/>
      </rPr>
      <t>System Security Definition</t>
    </r>
    <r>
      <rPr>
        <rFont val="Arial"/>
        <b/>
        <color theme="1"/>
        <sz val="10.0"/>
      </rPr>
      <t xml:space="preserve"> (Updated for Version 4.12)</t>
    </r>
  </si>
  <si>
    <t>The following table describes the available system roles as well as the capabilities which will be granted for each role.</t>
  </si>
  <si>
    <t>Form Selection and Submission Wizard</t>
  </si>
  <si>
    <t>Submission Processing</t>
  </si>
  <si>
    <t>Form Design</t>
  </si>
  <si>
    <t>System Management</t>
  </si>
  <si>
    <t>User Role</t>
  </si>
  <si>
    <t>OLD System Reference</t>
  </si>
  <si>
    <t>Rights Category</t>
  </si>
  <si>
    <t>Browse Organizations and Forms</t>
  </si>
  <si>
    <t>Browse Internal Organizations and Forms</t>
  </si>
  <si>
    <t>View, Print and Download Submission</t>
  </si>
  <si>
    <t>Edit Draft Submission</t>
  </si>
  <si>
    <t>Delete Draft Submission</t>
  </si>
  <si>
    <t>Revise  Submission</t>
  </si>
  <si>
    <t>Manage Access to Submission</t>
  </si>
  <si>
    <t>Manage Signature Invitations</t>
  </si>
  <si>
    <t>Copy as New (when enabled)</t>
  </si>
  <si>
    <t>Make Payment</t>
  </si>
  <si>
    <t>Certify and Submit Guest User Forms</t>
  </si>
  <si>
    <t>Certify and Submit Self-Registered User Forms</t>
  </si>
  <si>
    <t>Certify and Submit Requires Explicit Permission to Submit Form</t>
  </si>
  <si>
    <t>Certify and Submit Requires Verified User Permission to Submit Form</t>
  </si>
  <si>
    <t>Sign and Submit Requires Electronic Signature Permissions to Submit Form</t>
  </si>
  <si>
    <t>Submit Hard Copy Signature Forms</t>
  </si>
  <si>
    <t>Certify and Submit Internal Form</t>
  </si>
  <si>
    <t>View, Print and Download Submissions</t>
  </si>
  <si>
    <t>Delete Submissions</t>
  </si>
  <si>
    <t>View and Download Confidential Attachments</t>
  </si>
  <si>
    <t>Edit Payment Information</t>
  </si>
  <si>
    <t>Process Submissions</t>
  </si>
  <si>
    <t>View Payment Transaction Report</t>
  </si>
  <si>
    <t>Design Forms</t>
  </si>
  <si>
    <t>Publish Forms</t>
  </si>
  <si>
    <t>Administer Merchant Acct</t>
  </si>
  <si>
    <t>Manage Template</t>
  </si>
  <si>
    <t>Manage Users</t>
  </si>
  <si>
    <t>Upload User ESA</t>
  </si>
  <si>
    <t>Manage Organizations</t>
  </si>
  <si>
    <t>Publish Organizations</t>
  </si>
  <si>
    <t>System Admin</t>
  </si>
  <si>
    <t>Administrator</t>
  </si>
  <si>
    <t>System Administrator</t>
  </si>
  <si>
    <t>Global/Staff Rights</t>
  </si>
  <si>
    <t>Allowed</t>
  </si>
  <si>
    <t>Internal User Global Roles</t>
  </si>
  <si>
    <t>User Account Administrator</t>
  </si>
  <si>
    <t>Common Template Designer</t>
  </si>
  <si>
    <t>Template Manager</t>
  </si>
  <si>
    <t>Payment Account Administrator</t>
  </si>
  <si>
    <t>Internal User
Organization Specific Roles</t>
  </si>
  <si>
    <t>Confidential Attachment Viewer
(configurable on/off)</t>
  </si>
  <si>
    <t>Confidential Submission Viewer</t>
  </si>
  <si>
    <t>Organization Specific</t>
  </si>
  <si>
    <t>Allowed for Org</t>
  </si>
  <si>
    <t>Form Designer</t>
  </si>
  <si>
    <t>Form Publisher</t>
  </si>
  <si>
    <t>Internal Form Viewer</t>
  </si>
  <si>
    <t>Internal Organization Viewer</t>
  </si>
  <si>
    <t>Organization Manager</t>
  </si>
  <si>
    <t>Org Manager</t>
  </si>
  <si>
    <t>Organization Publisher</t>
  </si>
  <si>
    <t>Org Publisher</t>
  </si>
  <si>
    <t>Payment Processor (configurable on/off)</t>
  </si>
  <si>
    <t>Processor</t>
  </si>
  <si>
    <t>Payment Report Viewer (configurable on/off)</t>
  </si>
  <si>
    <t>Submission Processor</t>
  </si>
  <si>
    <t>Submission Viewer</t>
  </si>
  <si>
    <t>External User
Organization Specific   
Cert / Sign Roles</t>
  </si>
  <si>
    <t>Electronic Signatory</t>
  </si>
  <si>
    <t>Authorized Signatory</t>
  </si>
  <si>
    <t>External</t>
  </si>
  <si>
    <t>Allowed for Sub</t>
  </si>
  <si>
    <t>Verified User</t>
  </si>
  <si>
    <t>Authorized User</t>
  </si>
  <si>
    <t>Authorized Submitter</t>
  </si>
  <si>
    <t>Self-Registered User</t>
  </si>
  <si>
    <t>Registered User</t>
  </si>
  <si>
    <t>All</t>
  </si>
  <si>
    <t>Guest User</t>
  </si>
  <si>
    <t>Anonymous User</t>
  </si>
  <si>
    <t>External User
Submission Roles</t>
  </si>
  <si>
    <t>Submission - Viewer</t>
  </si>
  <si>
    <t>Submission</t>
  </si>
  <si>
    <t>Submission - Editor</t>
  </si>
  <si>
    <t>Allowed for Sub Based on Cert/Sign Role</t>
  </si>
  <si>
    <t>Submission - Contributor</t>
  </si>
  <si>
    <t>Submission - Signer</t>
  </si>
  <si>
    <t>No: User NOT allowed to perform specified functionality</t>
  </si>
  <si>
    <t>Allowed: User allowed to perform specified functionality</t>
  </si>
  <si>
    <t>Allowed for Org: User allowed to perform specific functionality for a specific organization.</t>
  </si>
  <si>
    <t>Allowed for Sub: User allowed to perform specific functionality for specific submissions (i.e., a submission a user is created/assigned to).</t>
  </si>
  <si>
    <t>Allowed for Sub Based on Cert/Sign Role: User allowed to perform specific functionality for specific submissions (i.e., a submission a user is assigned to), if assigned Cert/Sign Role(s) allows the action.</t>
  </si>
  <si>
    <t>*Confidentiality Notice: This document is confidential and contains proprietary information and intellectual property of Windsor Solutions, Inc. Neither this document nor any of the information contained herein may be reproduced or disclosed under any circumstances without the express written permission of Windsor Solutions, Inc. Please be aware that disclosure, copying, distribution or use of this document and the information contained herein is strictly prohibited.</t>
  </si>
  <si>
    <t>AAAAAEs7/Sc=</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</si>
</sst>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scheme val="minor"/>
    </font>
    <font>
      <sz val="10.0"/>
      <color theme="1"/>
      <name val="Arial"/>
    </font>
    <font>
      <b/>
      <sz val="20.0"/>
      <color theme="1"/>
      <name val="Arial"/>
    </font>
    <font>
      <sz val="9.0"/>
      <color theme="1"/>
      <name val="Calibri"/>
    </font>
    <font>
      <b/>
      <sz val="9.0"/>
      <color theme="1"/>
      <name val="Calibri"/>
    </font>
    <font>
      <b/>
      <sz val="8.0"/>
      <color theme="1"/>
      <name val="Arial"/>
    </font>
    <font/>
    <font>
      <b/>
      <sz val="9.0"/>
      <color rgb="FF000000"/>
      <name val="Calibri"/>
    </font>
    <font>
      <sz val="9.0"/>
      <color theme="1"/>
      <name val="Arial"/>
    </font>
    <font>
      <sz val="9.0"/>
      <color rgb="FF000000"/>
      <name val="Calibri"/>
    </font>
    <font>
      <sz val="11.0"/>
      <color rgb="FF006100"/>
      <name val="Calibri"/>
    </font>
    <font>
      <color theme="1"/>
      <name val="Arial"/>
      <scheme val="minor"/>
    </font>
  </fonts>
  <fills count="5">
    <fill>
      <patternFill patternType="none"/>
    </fill>
    <fill>
      <patternFill patternType="lightGray"/>
    </fill>
    <fill>
      <patternFill patternType="solid">
        <fgColor rgb="FFD8D8D8"/>
        <bgColor rgb="FFD8D8D8"/>
      </patternFill>
    </fill>
    <fill>
      <patternFill patternType="solid">
        <fgColor rgb="FFFFFFFF"/>
        <bgColor rgb="FFFFFFFF"/>
      </patternFill>
    </fill>
    <fill>
      <patternFill patternType="solid">
        <fgColor rgb="FFC6EFCE"/>
        <bgColor rgb="FFC6EFCE"/>
      </patternFill>
    </fill>
  </fills>
  <borders count="87">
    <border/>
    <border>
      <left style="medium">
        <color rgb="FF000000"/>
      </left>
      <right style="medium">
        <color rgb="FF000000"/>
      </right>
      <top style="medium">
        <color rgb="FF000000"/>
      </top>
      <bottom/>
    </border>
    <border>
      <left/>
      <right/>
      <top style="medium">
        <color rgb="FF000000"/>
      </top>
      <bottom/>
    </border>
    <border>
      <left style="medium">
        <color rgb="FF000000"/>
      </left>
      <right/>
      <top style="medium">
        <color rgb="FF000000"/>
      </top>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style="medium">
        <color rgb="FF000000"/>
      </right>
      <top/>
      <bottom/>
    </border>
    <border>
      <left/>
      <right/>
      <top/>
      <bottom/>
    </border>
    <border>
      <left style="medium">
        <color rgb="FF000000"/>
      </left>
      <right/>
      <top/>
      <bottom/>
    </border>
    <border>
      <left style="medium">
        <color rgb="FF000000"/>
      </left>
      <right style="thin">
        <color rgb="FF000000"/>
      </right>
      <top/>
      <bottom/>
    </border>
    <border>
      <left/>
      <right style="thin">
        <color rgb="FF000000"/>
      </right>
      <top/>
      <bottom/>
    </border>
    <border>
      <left style="thin">
        <color rgb="FF000000"/>
      </left>
      <right style="thin">
        <color rgb="FF000000"/>
      </right>
      <top/>
      <bottom style="medium">
        <color rgb="FF000000"/>
      </bottom>
    </border>
    <border>
      <left/>
      <right style="medium">
        <color rgb="FF000000"/>
      </right>
      <top/>
      <bottom style="medium">
        <color rgb="FF000000"/>
      </bottom>
    </border>
    <border>
      <left style="medium">
        <color rgb="FF000000"/>
      </left>
      <right style="thin">
        <color rgb="FF000000"/>
      </right>
      <top/>
      <bottom style="medium">
        <color rgb="FF000000"/>
      </bottom>
    </border>
    <border>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top/>
      <bottom style="medium">
        <color rgb="FF000000"/>
      </bottom>
    </border>
    <border>
      <left/>
      <right style="thin">
        <color rgb="FF000000"/>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style="medium">
        <color rgb="FF000000"/>
      </top>
    </border>
    <border>
      <left style="medium">
        <color rgb="FF000000"/>
      </left>
      <right style="medium">
        <color rgb="FF000000"/>
      </right>
      <bottom style="thin">
        <color rgb="FF000000"/>
      </bottom>
    </border>
    <border>
      <left style="medium">
        <color rgb="FF000000"/>
      </left>
      <right style="medium">
        <color rgb="FF000000"/>
      </right>
    </border>
    <border>
      <left style="medium">
        <color rgb="FF000000"/>
      </left>
      <right style="medium">
        <color rgb="FF000000"/>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bottom style="medium">
        <color rgb="FF000000"/>
      </bottom>
    </border>
    <border>
      <left style="medium">
        <color rgb="FF000000"/>
      </left>
      <right style="medium">
        <color rgb="FF000000"/>
      </right>
      <top style="thin">
        <color rgb="FF000000"/>
      </top>
      <bottom/>
    </border>
    <border>
      <top style="thin">
        <color rgb="FF000000"/>
      </top>
    </border>
    <border>
      <left style="medium">
        <color rgb="FF000000"/>
      </left>
      <right style="medium">
        <color rgb="FF000000"/>
      </righ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top style="thin">
        <color rgb="FF000000"/>
      </top>
    </border>
    <border>
      <left style="medium">
        <color rgb="FF000000"/>
      </left>
      <right style="thin">
        <color rgb="FF000000"/>
      </right>
      <top style="thin">
        <color rgb="FF000000"/>
      </top>
    </border>
    <border>
      <left style="thin">
        <color rgb="FF000000"/>
      </left>
      <right style="thin">
        <color rgb="FF000000"/>
      </right>
      <top style="thin">
        <color rgb="FF000000"/>
      </top>
      <bottom/>
    </border>
    <border>
      <left style="thin">
        <color rgb="FF000000"/>
      </left>
      <right style="medium">
        <color rgb="FF000000"/>
      </right>
      <top style="thin">
        <color rgb="FF000000"/>
      </top>
    </border>
    <border>
      <right style="thin">
        <color rgb="FF000000"/>
      </right>
    </border>
    <border>
      <left style="thin">
        <color rgb="FF000000"/>
      </left>
      <right style="thin">
        <color rgb="FF000000"/>
      </right>
    </border>
    <border>
      <left style="thin">
        <color rgb="FF000000"/>
      </left>
    </border>
    <border>
      <left style="medium">
        <color rgb="FF000000"/>
      </left>
      <right style="thin">
        <color rgb="FF000000"/>
      </right>
    </border>
    <border>
      <left style="thin">
        <color rgb="FF000000"/>
      </left>
      <right style="thin">
        <color rgb="FF000000"/>
      </right>
      <top/>
      <bottom/>
    </border>
    <border>
      <left style="thin">
        <color rgb="FF000000"/>
      </left>
      <right style="medium">
        <color rgb="FF000000"/>
      </right>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right style="thin">
        <color rgb="FF000000"/>
      </right>
      <top style="medium">
        <color rgb="FF000000"/>
      </top>
      <bottom style="thin">
        <color rgb="FF000000"/>
      </bottom>
    </border>
    <border>
      <right style="thin">
        <color rgb="FF000000"/>
      </right>
      <top style="medium">
        <color rgb="FF000000"/>
      </top>
    </border>
    <border>
      <left style="thin">
        <color rgb="FF000000"/>
      </left>
      <right/>
      <top style="medium">
        <color rgb="FF000000"/>
      </top>
      <bottom style="thin">
        <color rgb="FF000000"/>
      </bottom>
    </border>
    <border>
      <left style="medium">
        <color rgb="FF000000"/>
      </left>
      <right style="medium">
        <color rgb="FF000000"/>
      </right>
      <top/>
      <bottom style="thin">
        <color rgb="FF000000"/>
      </bottom>
    </border>
    <border>
      <bottom style="thin">
        <color rgb="FF000000"/>
      </bottom>
    </border>
    <border>
      <left/>
      <right style="thin">
        <color rgb="FF000000"/>
      </right>
      <top/>
      <bottom style="thin">
        <color rgb="FF000000"/>
      </bottom>
    </border>
    <border>
      <right style="thin">
        <color rgb="FF000000"/>
      </right>
      <bottom style="thin">
        <color rgb="FF000000"/>
      </bottom>
    </border>
    <border>
      <left style="thin">
        <color rgb="FF000000"/>
      </left>
      <bottom style="thin">
        <color rgb="FF000000"/>
      </bottom>
    </border>
    <border>
      <left style="medium">
        <color rgb="FF000000"/>
      </left>
      <right style="thin">
        <color rgb="FF000000"/>
      </righ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top/>
      <bottom style="thin">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s>
  <cellStyleXfs count="1">
    <xf borderId="0" fillId="0" fontId="0" numFmtId="0" applyAlignment="1" applyFont="1"/>
  </cellStyleXfs>
  <cellXfs count="125">
    <xf borderId="0" fillId="0" fontId="0" numFmtId="0" xfId="0" applyAlignment="1" applyFont="1">
      <alignment readingOrder="0" shrinkToFit="0" vertical="center" wrapText="0"/>
    </xf>
    <xf borderId="0" fillId="0" fontId="1" numFmtId="0" xfId="0" applyAlignment="1" applyFont="1">
      <alignment textRotation="90" vertical="center"/>
    </xf>
    <xf borderId="0" fillId="0" fontId="2" numFmtId="0" xfId="0" applyAlignment="1" applyFont="1">
      <alignment vertical="center"/>
    </xf>
    <xf borderId="0" fillId="0" fontId="3" numFmtId="0" xfId="0" applyAlignment="1" applyFont="1">
      <alignment vertical="center"/>
    </xf>
    <xf borderId="1" fillId="2" fontId="4" numFmtId="0" xfId="0" applyAlignment="1" applyBorder="1" applyFill="1" applyFont="1">
      <alignment shrinkToFit="0" vertical="center" wrapText="1"/>
    </xf>
    <xf borderId="2" fillId="2" fontId="4" numFmtId="0" xfId="0" applyAlignment="1" applyBorder="1" applyFont="1">
      <alignment shrinkToFit="0" vertical="center" wrapText="1"/>
    </xf>
    <xf borderId="3" fillId="2" fontId="4" numFmtId="0" xfId="0" applyAlignment="1" applyBorder="1" applyFont="1">
      <alignment shrinkToFit="0" vertical="center" wrapText="1"/>
    </xf>
    <xf borderId="4" fillId="2" fontId="5" numFmtId="0" xfId="0" applyAlignment="1" applyBorder="1" applyFont="1">
      <alignment horizontal="center" shrinkToFit="0" vertical="center" wrapText="1"/>
    </xf>
    <xf borderId="5" fillId="0" fontId="6" numFmtId="0" xfId="0" applyAlignment="1" applyBorder="1" applyFont="1">
      <alignment vertical="center"/>
    </xf>
    <xf borderId="6" fillId="0" fontId="6" numFmtId="0" xfId="0" applyAlignment="1" applyBorder="1" applyFont="1">
      <alignment vertical="center"/>
    </xf>
    <xf borderId="7" fillId="2" fontId="4" numFmtId="0" xfId="0" applyAlignment="1" applyBorder="1" applyFont="1">
      <alignment shrinkToFit="0" vertical="center" wrapText="1"/>
    </xf>
    <xf borderId="8" fillId="2" fontId="4" numFmtId="0" xfId="0" applyAlignment="1" applyBorder="1" applyFont="1">
      <alignment shrinkToFit="0" vertical="center" wrapText="1"/>
    </xf>
    <xf borderId="9" fillId="2" fontId="4" numFmtId="0" xfId="0" applyAlignment="1" applyBorder="1" applyFont="1">
      <alignment horizontal="center" shrinkToFit="0" vertical="center" wrapText="1"/>
    </xf>
    <xf borderId="10" fillId="2" fontId="4" numFmtId="0" xfId="0" applyAlignment="1" applyBorder="1" applyFont="1">
      <alignment horizontal="center" shrinkToFit="0" vertical="center" wrapText="1"/>
    </xf>
    <xf borderId="11" fillId="2" fontId="4" numFmtId="0" xfId="0" applyAlignment="1" applyBorder="1" applyFont="1">
      <alignment horizontal="center" shrinkToFit="0" vertical="center" wrapText="1"/>
    </xf>
    <xf borderId="12" fillId="2" fontId="4" numFmtId="0" xfId="0" applyAlignment="1" applyBorder="1" applyFont="1">
      <alignment horizontal="center" shrinkToFit="0" vertical="center" wrapText="1"/>
    </xf>
    <xf borderId="13" fillId="2" fontId="4" numFmtId="0" xfId="0" applyAlignment="1" applyBorder="1" applyFont="1">
      <alignment horizontal="center" shrinkToFit="0" vertical="center" wrapText="1"/>
    </xf>
    <xf borderId="14" fillId="2" fontId="4" numFmtId="0" xfId="0" applyAlignment="1" applyBorder="1" applyFont="1">
      <alignment horizontal="center" shrinkToFit="0" vertical="center" wrapText="1"/>
    </xf>
    <xf borderId="15" fillId="2" fontId="4" numFmtId="0" xfId="0" applyAlignment="1" applyBorder="1" applyFont="1">
      <alignment horizontal="center" readingOrder="0" shrinkToFit="0" vertical="center" wrapText="1"/>
    </xf>
    <xf borderId="12" fillId="2" fontId="7" numFmtId="0" xfId="0" applyAlignment="1" applyBorder="1" applyFont="1">
      <alignment horizontal="center" shrinkToFit="0" vertical="center" wrapText="1"/>
    </xf>
    <xf borderId="16" fillId="2" fontId="4" numFmtId="0" xfId="0" applyAlignment="1" applyBorder="1" applyFont="1">
      <alignment horizontal="center" shrinkToFit="0" vertical="center" wrapText="1"/>
    </xf>
    <xf borderId="17" fillId="2" fontId="4" numFmtId="0" xfId="0" applyAlignment="1" applyBorder="1" applyFont="1">
      <alignment horizontal="center" shrinkToFit="0" vertical="center" wrapText="1"/>
    </xf>
    <xf borderId="18" fillId="2" fontId="4" numFmtId="0" xfId="0" applyAlignment="1" applyBorder="1" applyFont="1">
      <alignment horizontal="center" shrinkToFit="0" vertical="center" wrapText="1"/>
    </xf>
    <xf borderId="19" fillId="0" fontId="8" numFmtId="0" xfId="0" applyAlignment="1" applyBorder="1" applyFont="1">
      <alignment horizontal="center" shrinkToFit="0" textRotation="90" vertical="center" wrapText="1"/>
    </xf>
    <xf borderId="20" fillId="2" fontId="7" numFmtId="0" xfId="0" applyAlignment="1" applyBorder="1" applyFont="1">
      <alignment shrinkToFit="0" vertical="center" wrapText="1"/>
    </xf>
    <xf borderId="21" fillId="0" fontId="7" numFmtId="0" xfId="0" applyAlignment="1" applyBorder="1" applyFont="1">
      <alignment shrinkToFit="0" vertical="center" wrapText="1"/>
    </xf>
    <xf borderId="19" fillId="0" fontId="9" numFmtId="0" xfId="0" applyAlignment="1" applyBorder="1" applyFont="1">
      <alignment horizontal="center" shrinkToFit="0" vertical="center" wrapText="1"/>
    </xf>
    <xf borderId="22" fillId="0" fontId="3" numFmtId="0" xfId="0" applyAlignment="1" applyBorder="1" applyFont="1">
      <alignment horizontal="center" shrinkToFit="0" vertical="center" wrapText="1"/>
    </xf>
    <xf borderId="23" fillId="0" fontId="3" numFmtId="0" xfId="0" applyAlignment="1" applyBorder="1" applyFont="1">
      <alignment horizontal="center" shrinkToFit="0" vertical="center" wrapText="1"/>
    </xf>
    <xf borderId="24" fillId="0" fontId="3" numFmtId="0" xfId="0" applyAlignment="1" applyBorder="1" applyFont="1">
      <alignment horizontal="center" shrinkToFit="0" vertical="center" wrapText="1"/>
    </xf>
    <xf borderId="25" fillId="0" fontId="3" numFmtId="0" xfId="0" applyAlignment="1" applyBorder="1" applyFont="1">
      <alignment horizontal="center" shrinkToFit="0" vertical="center" wrapText="1"/>
    </xf>
    <xf borderId="22" fillId="0" fontId="3" numFmtId="0" xfId="0" applyAlignment="1" applyBorder="1" applyFont="1">
      <alignment horizontal="center" readingOrder="0" shrinkToFit="0" vertical="center" wrapText="1"/>
    </xf>
    <xf borderId="23" fillId="3" fontId="10" numFmtId="0" xfId="0" applyAlignment="1" applyBorder="1" applyFill="1" applyFont="1">
      <alignment horizontal="center" shrinkToFit="0" vertical="center" wrapText="1"/>
    </xf>
    <xf borderId="26" fillId="0" fontId="3" numFmtId="0" xfId="0" applyAlignment="1" applyBorder="1" applyFont="1">
      <alignment horizontal="center" shrinkToFit="0" vertical="center" wrapText="1"/>
    </xf>
    <xf borderId="27" fillId="0" fontId="8" numFmtId="0" xfId="0" applyAlignment="1" applyBorder="1" applyFont="1">
      <alignment horizontal="center" shrinkToFit="0" textRotation="90" vertical="center" wrapText="1"/>
    </xf>
    <xf borderId="28" fillId="0" fontId="9" numFmtId="0" xfId="0" applyAlignment="1" applyBorder="1" applyFont="1">
      <alignment horizontal="center" shrinkToFit="0" vertical="center" wrapText="1"/>
    </xf>
    <xf borderId="29" fillId="0" fontId="6" numFmtId="0" xfId="0" applyAlignment="1" applyBorder="1" applyFont="1">
      <alignment vertical="center"/>
    </xf>
    <xf borderId="30" fillId="2" fontId="7" numFmtId="0" xfId="0" applyAlignment="1" applyBorder="1" applyFont="1">
      <alignment shrinkToFit="0" vertical="center" wrapText="1"/>
    </xf>
    <xf borderId="31" fillId="0" fontId="7" numFmtId="0" xfId="0" applyAlignment="1" applyBorder="1" applyFont="1">
      <alignment shrinkToFit="0" vertical="center" wrapText="1"/>
    </xf>
    <xf borderId="30" fillId="0" fontId="9" numFmtId="0" xfId="0" applyAlignment="1" applyBorder="1" applyFont="1">
      <alignment horizontal="center" shrinkToFit="0" vertical="center" wrapText="1"/>
    </xf>
    <xf borderId="32" fillId="0" fontId="3" numFmtId="0" xfId="0" applyAlignment="1" applyBorder="1" applyFont="1">
      <alignment horizontal="center" shrinkToFit="0" vertical="center" wrapText="1"/>
    </xf>
    <xf borderId="33" fillId="0" fontId="3" numFmtId="0" xfId="0" applyAlignment="1" applyBorder="1" applyFont="1">
      <alignment horizontal="center" shrinkToFit="0" vertical="center" wrapText="1"/>
    </xf>
    <xf borderId="34" fillId="0" fontId="3" numFmtId="0" xfId="0" applyAlignment="1" applyBorder="1" applyFont="1">
      <alignment horizontal="center" shrinkToFit="0" vertical="center" wrapText="1"/>
    </xf>
    <xf borderId="35" fillId="0" fontId="3" numFmtId="0" xfId="0" applyAlignment="1" applyBorder="1" applyFont="1">
      <alignment horizontal="center" shrinkToFit="0" vertical="center" wrapText="1"/>
    </xf>
    <xf borderId="33" fillId="3" fontId="10" numFmtId="0" xfId="0" applyAlignment="1" applyBorder="1" applyFont="1">
      <alignment horizontal="center" shrinkToFit="0" vertical="center" wrapText="1"/>
    </xf>
    <xf borderId="36" fillId="0" fontId="3" numFmtId="0" xfId="0" applyAlignment="1" applyBorder="1" applyFont="1">
      <alignment horizontal="center" shrinkToFit="0" vertical="center" wrapText="1"/>
    </xf>
    <xf borderId="37" fillId="0" fontId="6" numFmtId="0" xfId="0" applyAlignment="1" applyBorder="1" applyFont="1">
      <alignment vertical="center"/>
    </xf>
    <xf borderId="38" fillId="2" fontId="7" numFmtId="0" xfId="0" applyAlignment="1" applyBorder="1" applyFont="1">
      <alignment shrinkToFit="0" vertical="center" wrapText="1"/>
    </xf>
    <xf borderId="39" fillId="0" fontId="7" numFmtId="0" xfId="0" applyAlignment="1" applyBorder="1" applyFont="1">
      <alignment shrinkToFit="0" vertical="center" wrapText="1"/>
    </xf>
    <xf borderId="40" fillId="0" fontId="9" numFmtId="0" xfId="0" applyAlignment="1" applyBorder="1" applyFont="1">
      <alignment horizontal="center" shrinkToFit="0" vertical="center" wrapText="1"/>
    </xf>
    <xf borderId="41" fillId="0" fontId="3" numFmtId="0" xfId="0" applyAlignment="1" applyBorder="1" applyFont="1">
      <alignment horizontal="center" shrinkToFit="0" vertical="center" wrapText="1"/>
    </xf>
    <xf borderId="42" fillId="0" fontId="3" numFmtId="0" xfId="0" applyAlignment="1" applyBorder="1" applyFont="1">
      <alignment horizontal="center" shrinkToFit="0" vertical="center" wrapText="1"/>
    </xf>
    <xf borderId="43" fillId="0" fontId="3" numFmtId="0" xfId="0" applyAlignment="1" applyBorder="1" applyFont="1">
      <alignment horizontal="center" shrinkToFit="0" vertical="center" wrapText="1"/>
    </xf>
    <xf borderId="44" fillId="0" fontId="3" numFmtId="0" xfId="0" applyAlignment="1" applyBorder="1" applyFont="1">
      <alignment horizontal="center" shrinkToFit="0" vertical="center" wrapText="1"/>
    </xf>
    <xf borderId="45" fillId="3" fontId="10" numFmtId="0" xfId="0" applyAlignment="1" applyBorder="1" applyFont="1">
      <alignment horizontal="center" shrinkToFit="0" vertical="center" wrapText="1"/>
    </xf>
    <xf borderId="46" fillId="0" fontId="3" numFmtId="0" xfId="0" applyAlignment="1" applyBorder="1" applyFont="1">
      <alignment horizontal="center" shrinkToFit="0" vertical="center" wrapText="1"/>
    </xf>
    <xf borderId="20" fillId="0" fontId="9" numFmtId="0" xfId="0" applyAlignment="1" applyBorder="1" applyFont="1">
      <alignment horizontal="center" shrinkToFit="0" vertical="center" wrapText="1"/>
    </xf>
    <xf borderId="7" fillId="2" fontId="7" numFmtId="0" xfId="0" applyAlignment="1" applyBorder="1" applyFont="1">
      <alignment shrinkToFit="0" vertical="center" wrapText="1"/>
    </xf>
    <xf borderId="0" fillId="0" fontId="7" numFmtId="0" xfId="0" applyAlignment="1" applyFont="1">
      <alignment shrinkToFit="0" vertical="center" wrapText="1"/>
    </xf>
    <xf borderId="47" fillId="0" fontId="3" numFmtId="0" xfId="0" applyAlignment="1" applyBorder="1" applyFont="1">
      <alignment horizontal="center" shrinkToFit="0" vertical="center" wrapText="1"/>
    </xf>
    <xf borderId="48" fillId="0" fontId="3" numFmtId="0" xfId="0" applyAlignment="1" applyBorder="1" applyFont="1">
      <alignment horizontal="center" shrinkToFit="0" vertical="center" wrapText="1"/>
    </xf>
    <xf borderId="49" fillId="0" fontId="3" numFmtId="0" xfId="0" applyAlignment="1" applyBorder="1" applyFont="1">
      <alignment horizontal="center" shrinkToFit="0" vertical="center" wrapText="1"/>
    </xf>
    <xf borderId="50" fillId="0" fontId="3" numFmtId="0" xfId="0" applyAlignment="1" applyBorder="1" applyFont="1">
      <alignment horizontal="center" shrinkToFit="0" vertical="center" wrapText="1"/>
    </xf>
    <xf borderId="51" fillId="3" fontId="10" numFmtId="0" xfId="0" applyAlignment="1" applyBorder="1" applyFont="1">
      <alignment horizontal="center" shrinkToFit="0" vertical="center" wrapText="1"/>
    </xf>
    <xf borderId="52" fillId="0" fontId="3" numFmtId="0" xfId="0" applyAlignment="1" applyBorder="1" applyFont="1">
      <alignment horizontal="center" shrinkToFit="0" vertical="center" wrapText="1"/>
    </xf>
    <xf borderId="30" fillId="2" fontId="10" numFmtId="0" xfId="0" applyAlignment="1" applyBorder="1" applyFont="1">
      <alignment shrinkToFit="0" vertical="center" wrapText="1"/>
    </xf>
    <xf borderId="53" fillId="4" fontId="10" numFmtId="0" xfId="0" applyAlignment="1" applyBorder="1" applyFill="1" applyFont="1">
      <alignment shrinkToFit="0" vertical="center" wrapText="1"/>
    </xf>
    <xf borderId="30" fillId="3" fontId="10" numFmtId="0" xfId="0" applyAlignment="1" applyBorder="1" applyFont="1">
      <alignment horizontal="center" shrinkToFit="0" vertical="center" wrapText="1"/>
    </xf>
    <xf borderId="54" fillId="3" fontId="10" numFmtId="0" xfId="0" applyAlignment="1" applyBorder="1" applyFont="1">
      <alignment horizontal="center" shrinkToFit="0" vertical="center" wrapText="1"/>
    </xf>
    <xf borderId="55" fillId="3" fontId="10" numFmtId="0" xfId="0" applyAlignment="1" applyBorder="1" applyFont="1">
      <alignment horizontal="center" shrinkToFit="0" vertical="center" wrapText="1"/>
    </xf>
    <xf borderId="35" fillId="3" fontId="10" numFmtId="0" xfId="0" applyAlignment="1" applyBorder="1" applyFont="1">
      <alignment horizontal="center" shrinkToFit="0" vertical="center" wrapText="1"/>
    </xf>
    <xf borderId="32" fillId="3" fontId="10" numFmtId="0" xfId="0" applyAlignment="1" applyBorder="1" applyFont="1">
      <alignment horizontal="center" shrinkToFit="0" vertical="center" wrapText="1"/>
    </xf>
    <xf borderId="56" fillId="2" fontId="7" numFmtId="0" xfId="0" applyAlignment="1" applyBorder="1" applyFont="1">
      <alignment shrinkToFit="0" vertical="center" wrapText="1"/>
    </xf>
    <xf borderId="57" fillId="0" fontId="7" numFmtId="0" xfId="0" applyAlignment="1" applyBorder="1" applyFont="1">
      <alignment shrinkToFit="0" vertical="center" wrapText="1"/>
    </xf>
    <xf borderId="58" fillId="0" fontId="3" numFmtId="0" xfId="0" applyAlignment="1" applyBorder="1" applyFont="1">
      <alignment horizontal="center" shrinkToFit="0" vertical="center" wrapText="1"/>
    </xf>
    <xf borderId="59" fillId="0" fontId="3" numFmtId="0" xfId="0" applyAlignment="1" applyBorder="1" applyFont="1">
      <alignment horizontal="center" shrinkToFit="0" vertical="center" wrapText="1"/>
    </xf>
    <xf borderId="60" fillId="0" fontId="3" numFmtId="0" xfId="0" applyAlignment="1" applyBorder="1" applyFont="1">
      <alignment horizontal="center" shrinkToFit="0" vertical="center" wrapText="1"/>
    </xf>
    <xf borderId="61" fillId="0" fontId="3" numFmtId="0" xfId="0" applyAlignment="1" applyBorder="1" applyFont="1">
      <alignment horizontal="center" shrinkToFit="0" vertical="center" wrapText="1"/>
    </xf>
    <xf borderId="59" fillId="3" fontId="10" numFmtId="0" xfId="0" applyAlignment="1" applyBorder="1" applyFont="1">
      <alignment horizontal="center" shrinkToFit="0" vertical="center" wrapText="1"/>
    </xf>
    <xf borderId="62" fillId="0" fontId="3" numFmtId="0" xfId="0" applyAlignment="1" applyBorder="1" applyFont="1">
      <alignment horizontal="center" shrinkToFit="0" vertical="center" wrapText="1"/>
    </xf>
    <xf borderId="23" fillId="3" fontId="3" numFmtId="0" xfId="0" applyAlignment="1" applyBorder="1" applyFont="1">
      <alignment horizontal="center" shrinkToFit="0" vertical="center" wrapText="1"/>
    </xf>
    <xf borderId="19" fillId="2" fontId="7" numFmtId="0" xfId="0" applyAlignment="1" applyBorder="1" applyFont="1">
      <alignment shrinkToFit="0" vertical="center" wrapText="1"/>
    </xf>
    <xf borderId="63" fillId="0" fontId="7" numFmtId="0" xfId="0" applyAlignment="1" applyBorder="1" applyFont="1">
      <alignment shrinkToFit="0" vertical="center" wrapText="1"/>
    </xf>
    <xf borderId="64" fillId="0" fontId="3" numFmtId="0" xfId="0" applyAlignment="1" applyBorder="1" applyFont="1">
      <alignment horizontal="center" shrinkToFit="0" vertical="center" wrapText="1"/>
    </xf>
    <xf borderId="65" fillId="0" fontId="3" numFmtId="0" xfId="0" applyAlignment="1" applyBorder="1" applyFont="1">
      <alignment horizontal="center" shrinkToFit="0" vertical="center" wrapText="1"/>
    </xf>
    <xf borderId="66" fillId="0" fontId="3" numFmtId="0" xfId="0" applyAlignment="1" applyBorder="1" applyFont="1">
      <alignment horizontal="center" shrinkToFit="0" vertical="center" wrapText="1"/>
    </xf>
    <xf borderId="67" fillId="0" fontId="3" numFmtId="0" xfId="0" applyAlignment="1" applyBorder="1" applyFont="1">
      <alignment horizontal="center" shrinkToFit="0" vertical="center" wrapText="1"/>
    </xf>
    <xf borderId="68" fillId="0" fontId="3" numFmtId="0" xfId="0" applyAlignment="1" applyBorder="1" applyFont="1">
      <alignment horizontal="center" shrinkToFit="0" vertical="center" wrapText="1"/>
    </xf>
    <xf borderId="69" fillId="2" fontId="7" numFmtId="0" xfId="0" applyAlignment="1" applyBorder="1" applyFont="1">
      <alignment shrinkToFit="0" vertical="center" wrapText="1"/>
    </xf>
    <xf borderId="19" fillId="2" fontId="9" numFmtId="0" xfId="0" applyAlignment="1" applyBorder="1" applyFont="1">
      <alignment horizontal="center" shrinkToFit="0" vertical="center" wrapText="1"/>
    </xf>
    <xf borderId="70" fillId="2" fontId="3" numFmtId="0" xfId="0" applyAlignment="1" applyBorder="1" applyFont="1">
      <alignment horizontal="center" shrinkToFit="0" vertical="center" wrapText="1"/>
    </xf>
    <xf borderId="65" fillId="2" fontId="3" numFmtId="0" xfId="0" applyAlignment="1" applyBorder="1" applyFont="1">
      <alignment horizontal="center" shrinkToFit="0" vertical="center" wrapText="1"/>
    </xf>
    <xf borderId="71" fillId="2" fontId="3" numFmtId="0" xfId="0" applyAlignment="1" applyBorder="1" applyFont="1">
      <alignment horizontal="center" shrinkToFit="0" vertical="center" wrapText="1"/>
    </xf>
    <xf borderId="67" fillId="2" fontId="3" numFmtId="0" xfId="0" applyAlignment="1" applyBorder="1" applyFont="1">
      <alignment horizontal="center" shrinkToFit="0" vertical="center" wrapText="1"/>
    </xf>
    <xf borderId="64" fillId="2" fontId="3" numFmtId="0" xfId="0" applyAlignment="1" applyBorder="1" applyFont="1">
      <alignment horizontal="center" shrinkToFit="0" vertical="center" wrapText="1"/>
    </xf>
    <xf borderId="68" fillId="2" fontId="3" numFmtId="0" xfId="0" applyAlignment="1" applyBorder="1" applyFont="1">
      <alignment horizontal="center" shrinkToFit="0" vertical="center" wrapText="1"/>
    </xf>
    <xf borderId="72" fillId="2" fontId="3" numFmtId="0" xfId="0" applyAlignment="1" applyBorder="1" applyFont="1">
      <alignment horizontal="center" shrinkToFit="0" vertical="center" wrapText="1"/>
    </xf>
    <xf borderId="73" fillId="0" fontId="3" numFmtId="0" xfId="0" applyAlignment="1" applyBorder="1" applyFont="1">
      <alignment horizontal="center" shrinkToFit="0" vertical="center" wrapText="1"/>
    </xf>
    <xf borderId="25" fillId="2" fontId="3" numFmtId="0" xfId="0" applyAlignment="1" applyBorder="1" applyFont="1">
      <alignment horizontal="center" shrinkToFit="0" vertical="center" wrapText="1"/>
    </xf>
    <xf borderId="22" fillId="2" fontId="3" numFmtId="0" xfId="0" applyAlignment="1" applyBorder="1" applyFont="1">
      <alignment horizontal="center" shrinkToFit="0" vertical="center" wrapText="1"/>
    </xf>
    <xf borderId="23" fillId="2" fontId="3" numFmtId="0" xfId="0" applyAlignment="1" applyBorder="1" applyFont="1">
      <alignment horizontal="center" shrinkToFit="0" vertical="center" wrapText="1"/>
    </xf>
    <xf borderId="26" fillId="2" fontId="3" numFmtId="0" xfId="0" applyAlignment="1" applyBorder="1" applyFont="1">
      <alignment horizontal="center" shrinkToFit="0" vertical="center" wrapText="1"/>
    </xf>
    <xf borderId="74" fillId="2" fontId="3" numFmtId="0" xfId="0" applyAlignment="1" applyBorder="1" applyFont="1">
      <alignment horizontal="center" shrinkToFit="0" vertical="center" wrapText="1"/>
    </xf>
    <xf borderId="75" fillId="2" fontId="7" numFmtId="0" xfId="0" applyAlignment="1" applyBorder="1" applyFont="1">
      <alignment shrinkToFit="0" vertical="center" wrapText="1"/>
    </xf>
    <xf borderId="76" fillId="0" fontId="7" numFmtId="0" xfId="0" applyAlignment="1" applyBorder="1" applyFont="1">
      <alignment shrinkToFit="0" vertical="center" wrapText="1"/>
    </xf>
    <xf borderId="77" fillId="2" fontId="3" numFmtId="0" xfId="0" applyAlignment="1" applyBorder="1" applyFont="1">
      <alignment horizontal="center" shrinkToFit="0" vertical="center" wrapText="1"/>
    </xf>
    <xf borderId="78" fillId="0" fontId="3" numFmtId="0" xfId="0" applyAlignment="1" applyBorder="1" applyFont="1">
      <alignment horizontal="center" shrinkToFit="0" vertical="center" wrapText="1"/>
    </xf>
    <xf borderId="79" fillId="0" fontId="3" numFmtId="0" xfId="0" applyAlignment="1" applyBorder="1" applyFont="1">
      <alignment horizontal="center" shrinkToFit="0" vertical="center" wrapText="1"/>
    </xf>
    <xf borderId="80" fillId="2" fontId="3" numFmtId="0" xfId="0" applyAlignment="1" applyBorder="1" applyFont="1">
      <alignment horizontal="center" shrinkToFit="0" vertical="center" wrapText="1"/>
    </xf>
    <xf borderId="81" fillId="3" fontId="3" numFmtId="0" xfId="0" applyAlignment="1" applyBorder="1" applyFont="1">
      <alignment horizontal="center" readingOrder="0" shrinkToFit="0" vertical="center" wrapText="1"/>
    </xf>
    <xf borderId="82" fillId="2" fontId="3" numFmtId="0" xfId="0" applyAlignment="1" applyBorder="1" applyFont="1">
      <alignment horizontal="center" shrinkToFit="0" vertical="center" wrapText="1"/>
    </xf>
    <xf borderId="83" fillId="2" fontId="3" numFmtId="0" xfId="0" applyAlignment="1" applyBorder="1" applyFont="1">
      <alignment horizontal="center" shrinkToFit="0" vertical="center" wrapText="1"/>
    </xf>
    <xf borderId="84" fillId="2" fontId="3" numFmtId="0" xfId="0" applyAlignment="1" applyBorder="1" applyFont="1">
      <alignment horizontal="center" shrinkToFit="0" vertical="center" wrapText="1"/>
    </xf>
    <xf borderId="76" fillId="0" fontId="3" numFmtId="0" xfId="0" applyAlignment="1" applyBorder="1" applyFont="1">
      <alignment horizontal="center" shrinkToFit="0" vertical="center" wrapText="1"/>
    </xf>
    <xf borderId="81" fillId="2" fontId="3" numFmtId="0" xfId="0" applyAlignment="1" applyBorder="1" applyFont="1">
      <alignment horizontal="center" shrinkToFit="0" vertical="center" wrapText="1"/>
    </xf>
    <xf borderId="56" fillId="0" fontId="9" numFmtId="0" xfId="0" applyAlignment="1" applyBorder="1" applyFont="1">
      <alignment horizontal="center" shrinkToFit="0" vertical="center" wrapText="1"/>
    </xf>
    <xf borderId="85" fillId="2" fontId="3" numFmtId="0" xfId="0" applyAlignment="1" applyBorder="1" applyFont="1">
      <alignment horizontal="center" shrinkToFit="0" vertical="center" wrapText="1"/>
    </xf>
    <xf borderId="61" fillId="2" fontId="3" numFmtId="0" xfId="0" applyAlignment="1" applyBorder="1" applyFont="1">
      <alignment horizontal="center" shrinkToFit="0" vertical="center" wrapText="1"/>
    </xf>
    <xf borderId="58" fillId="2" fontId="3" numFmtId="0" xfId="0" applyAlignment="1" applyBorder="1" applyFont="1">
      <alignment horizontal="center" shrinkToFit="0" vertical="center" wrapText="1"/>
    </xf>
    <xf borderId="59" fillId="2" fontId="3" numFmtId="0" xfId="0" applyAlignment="1" applyBorder="1" applyFont="1">
      <alignment horizontal="center" shrinkToFit="0" vertical="center" wrapText="1"/>
    </xf>
    <xf borderId="62" fillId="2" fontId="3" numFmtId="0" xfId="0" applyAlignment="1" applyBorder="1" applyFont="1">
      <alignment horizontal="center" shrinkToFit="0" vertical="center" wrapText="1"/>
    </xf>
    <xf borderId="86" fillId="2" fontId="3" numFmtId="0" xfId="0" applyAlignment="1" applyBorder="1" applyFont="1">
      <alignment horizontal="center" shrinkToFit="0" vertical="center" wrapText="1"/>
    </xf>
    <xf borderId="0" fillId="0" fontId="7" numFmtId="0" xfId="0" applyAlignment="1" applyFont="1">
      <alignment vertical="center"/>
    </xf>
    <xf borderId="0" fillId="0" fontId="7" numFmtId="0" xfId="0" applyAlignment="1" applyFont="1">
      <alignment horizontal="left" shrinkToFit="0" vertical="center" wrapText="1"/>
    </xf>
    <xf borderId="0" fillId="0" fontId="11"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2.0" topLeftCell="A3" activePane="bottomLeft" state="frozen"/>
      <selection activeCell="B4" sqref="B4" pane="bottomLeft"/>
    </sheetView>
  </sheetViews>
  <sheetFormatPr customHeight="1" defaultColWidth="12.63" defaultRowHeight="15.0"/>
  <cols>
    <col customWidth="1" min="1" max="1" width="9.13"/>
    <col customWidth="1" min="2" max="2" width="28.88"/>
    <col customWidth="1" hidden="1" min="3" max="3" width="11.75"/>
    <col customWidth="1" min="4" max="4" width="11.25"/>
    <col customWidth="1" min="5" max="6" width="14.0"/>
    <col customWidth="1" min="7" max="7" width="11.75"/>
    <col customWidth="1" min="8" max="9" width="12.0"/>
    <col customWidth="1" min="10" max="10" width="11.75"/>
    <col customWidth="1" min="11" max="11" width="11.63"/>
    <col customWidth="1" min="12" max="12" width="11.25"/>
    <col customWidth="1" min="13" max="13" width="11.0"/>
    <col customWidth="1" min="14" max="14" width="9.38"/>
    <col customWidth="1" min="15" max="15" width="11.88"/>
    <col customWidth="1" min="16" max="16" width="12.75"/>
    <col customWidth="1" min="17" max="17" width="14.13"/>
    <col customWidth="1" min="18" max="18" width="14.63"/>
    <col customWidth="1" min="19" max="19" width="17.25"/>
    <col customWidth="1" min="20" max="20" width="10.75"/>
    <col customWidth="1" min="21" max="21" width="8.63"/>
    <col customWidth="1" min="22" max="22" width="12.75"/>
    <col customWidth="1" min="23" max="24" width="13.75"/>
    <col customWidth="1" min="25" max="25" width="12.63"/>
    <col customWidth="1" min="26" max="26" width="14.13"/>
    <col customWidth="1" min="27" max="27" width="12.25"/>
    <col customWidth="1" min="28" max="29" width="9.13"/>
    <col customWidth="1" min="30" max="30" width="11.0"/>
    <col customWidth="1" min="31" max="31" width="10.88"/>
    <col customWidth="1" min="32" max="33" width="9.13"/>
    <col customWidth="1" min="34" max="34" width="14.13"/>
    <col customWidth="1" min="35" max="35" width="14.63"/>
  </cols>
  <sheetData>
    <row r="1" ht="12.75" customHeight="1">
      <c r="A1" s="1"/>
      <c r="B1" s="2" t="s">
        <v>0</v>
      </c>
      <c r="C1" s="2"/>
      <c r="D1" s="2"/>
    </row>
    <row r="2" ht="12.75" customHeight="1">
      <c r="A2" s="1"/>
      <c r="B2" s="3" t="s">
        <v>1</v>
      </c>
      <c r="C2" s="3"/>
      <c r="D2" s="3"/>
    </row>
    <row r="3" ht="12.75" customHeight="1">
      <c r="A3" s="1"/>
      <c r="B3" s="4"/>
      <c r="C3" s="5"/>
      <c r="D3" s="6"/>
      <c r="E3" s="7" t="s">
        <v>2</v>
      </c>
      <c r="F3" s="8"/>
      <c r="G3" s="8"/>
      <c r="H3" s="8"/>
      <c r="I3" s="8"/>
      <c r="J3" s="8"/>
      <c r="K3" s="8"/>
      <c r="L3" s="8"/>
      <c r="M3" s="8"/>
      <c r="N3" s="8"/>
      <c r="O3" s="8"/>
      <c r="P3" s="8"/>
      <c r="Q3" s="8"/>
      <c r="R3" s="8"/>
      <c r="S3" s="8"/>
      <c r="T3" s="8"/>
      <c r="U3" s="9"/>
      <c r="V3" s="7" t="s">
        <v>3</v>
      </c>
      <c r="W3" s="8"/>
      <c r="X3" s="8"/>
      <c r="Y3" s="8"/>
      <c r="Z3" s="8"/>
      <c r="AA3" s="9"/>
      <c r="AB3" s="7" t="s">
        <v>4</v>
      </c>
      <c r="AC3" s="8"/>
      <c r="AD3" s="8"/>
      <c r="AE3" s="9"/>
      <c r="AF3" s="7" t="s">
        <v>5</v>
      </c>
      <c r="AG3" s="8"/>
      <c r="AH3" s="8"/>
      <c r="AI3" s="9"/>
    </row>
    <row r="4" ht="76.5" customHeight="1">
      <c r="A4" s="1"/>
      <c r="B4" s="10" t="s">
        <v>6</v>
      </c>
      <c r="C4" s="11" t="s">
        <v>7</v>
      </c>
      <c r="D4" s="12" t="s">
        <v>8</v>
      </c>
      <c r="E4" s="13" t="s">
        <v>9</v>
      </c>
      <c r="F4" s="14" t="s">
        <v>10</v>
      </c>
      <c r="G4" s="14" t="s">
        <v>11</v>
      </c>
      <c r="H4" s="14" t="s">
        <v>12</v>
      </c>
      <c r="I4" s="14" t="s">
        <v>13</v>
      </c>
      <c r="J4" s="14" t="s">
        <v>14</v>
      </c>
      <c r="K4" s="14" t="s">
        <v>15</v>
      </c>
      <c r="L4" s="14" t="s">
        <v>16</v>
      </c>
      <c r="M4" s="14" t="s">
        <v>17</v>
      </c>
      <c r="N4" s="14" t="s">
        <v>18</v>
      </c>
      <c r="O4" s="15" t="s">
        <v>19</v>
      </c>
      <c r="P4" s="15" t="s">
        <v>20</v>
      </c>
      <c r="Q4" s="15" t="s">
        <v>21</v>
      </c>
      <c r="R4" s="15" t="s">
        <v>22</v>
      </c>
      <c r="S4" s="15" t="s">
        <v>23</v>
      </c>
      <c r="T4" s="15" t="s">
        <v>24</v>
      </c>
      <c r="U4" s="16" t="s">
        <v>25</v>
      </c>
      <c r="V4" s="17" t="s">
        <v>26</v>
      </c>
      <c r="W4" s="18" t="s">
        <v>27</v>
      </c>
      <c r="X4" s="15" t="s">
        <v>28</v>
      </c>
      <c r="Y4" s="19" t="s">
        <v>29</v>
      </c>
      <c r="Z4" s="15" t="s">
        <v>30</v>
      </c>
      <c r="AA4" s="20" t="s">
        <v>31</v>
      </c>
      <c r="AB4" s="17" t="s">
        <v>32</v>
      </c>
      <c r="AC4" s="15" t="s">
        <v>33</v>
      </c>
      <c r="AD4" s="21" t="s">
        <v>34</v>
      </c>
      <c r="AE4" s="20" t="s">
        <v>35</v>
      </c>
      <c r="AF4" s="17" t="s">
        <v>36</v>
      </c>
      <c r="AG4" s="22" t="s">
        <v>37</v>
      </c>
      <c r="AH4" s="15" t="s">
        <v>38</v>
      </c>
      <c r="AI4" s="20" t="s">
        <v>39</v>
      </c>
    </row>
    <row r="5" ht="39.0" customHeight="1">
      <c r="A5" s="23" t="s">
        <v>40</v>
      </c>
      <c r="B5" s="24" t="s">
        <v>41</v>
      </c>
      <c r="C5" s="25" t="s">
        <v>42</v>
      </c>
      <c r="D5" s="26" t="s">
        <v>43</v>
      </c>
      <c r="E5" s="27"/>
      <c r="F5" s="27"/>
      <c r="G5" s="27"/>
      <c r="H5" s="27"/>
      <c r="I5" s="27"/>
      <c r="J5" s="27"/>
      <c r="K5" s="27"/>
      <c r="L5" s="27"/>
      <c r="M5" s="27"/>
      <c r="N5" s="27"/>
      <c r="O5" s="27"/>
      <c r="P5" s="28"/>
      <c r="Q5" s="28"/>
      <c r="R5" s="28"/>
      <c r="S5" s="28"/>
      <c r="T5" s="29"/>
      <c r="U5" s="29"/>
      <c r="V5" s="30" t="s">
        <v>44</v>
      </c>
      <c r="W5" s="31" t="s">
        <v>44</v>
      </c>
      <c r="X5" s="28" t="s">
        <v>44</v>
      </c>
      <c r="Y5" s="32" t="s">
        <v>44</v>
      </c>
      <c r="Z5" s="28" t="s">
        <v>44</v>
      </c>
      <c r="AA5" s="33" t="s">
        <v>44</v>
      </c>
      <c r="AB5" s="27" t="s">
        <v>44</v>
      </c>
      <c r="AC5" s="28" t="s">
        <v>44</v>
      </c>
      <c r="AD5" s="29"/>
      <c r="AE5" s="29" t="s">
        <v>44</v>
      </c>
      <c r="AF5" s="30" t="s">
        <v>44</v>
      </c>
      <c r="AG5" s="28" t="s">
        <v>44</v>
      </c>
      <c r="AH5" s="28" t="s">
        <v>44</v>
      </c>
      <c r="AI5" s="33" t="s">
        <v>44</v>
      </c>
    </row>
    <row r="6" ht="12.75" customHeight="1">
      <c r="A6" s="34" t="s">
        <v>45</v>
      </c>
      <c r="B6" s="24" t="s">
        <v>46</v>
      </c>
      <c r="C6" s="25" t="s">
        <v>42</v>
      </c>
      <c r="D6" s="35" t="s">
        <v>43</v>
      </c>
      <c r="E6" s="27"/>
      <c r="F6" s="27"/>
      <c r="G6" s="27"/>
      <c r="H6" s="27"/>
      <c r="I6" s="27"/>
      <c r="J6" s="27"/>
      <c r="K6" s="27"/>
      <c r="L6" s="27"/>
      <c r="M6" s="27"/>
      <c r="N6" s="27"/>
      <c r="O6" s="27"/>
      <c r="P6" s="28"/>
      <c r="Q6" s="28"/>
      <c r="R6" s="28"/>
      <c r="S6" s="28"/>
      <c r="T6" s="29"/>
      <c r="U6" s="29"/>
      <c r="V6" s="30"/>
      <c r="W6" s="27"/>
      <c r="X6" s="28"/>
      <c r="Y6" s="32"/>
      <c r="Z6" s="28"/>
      <c r="AA6" s="33"/>
      <c r="AB6" s="27"/>
      <c r="AC6" s="28"/>
      <c r="AD6" s="29"/>
      <c r="AE6" s="29"/>
      <c r="AF6" s="30" t="s">
        <v>44</v>
      </c>
      <c r="AG6" s="27" t="s">
        <v>44</v>
      </c>
      <c r="AH6" s="28"/>
      <c r="AI6" s="33"/>
    </row>
    <row r="7" ht="12.75" customHeight="1">
      <c r="A7" s="36"/>
      <c r="B7" s="37" t="s">
        <v>47</v>
      </c>
      <c r="C7" s="38" t="s">
        <v>48</v>
      </c>
      <c r="D7" s="39" t="s">
        <v>43</v>
      </c>
      <c r="E7" s="40"/>
      <c r="F7" s="40"/>
      <c r="G7" s="40"/>
      <c r="H7" s="40"/>
      <c r="I7" s="40"/>
      <c r="J7" s="40"/>
      <c r="K7" s="40"/>
      <c r="L7" s="40"/>
      <c r="M7" s="40"/>
      <c r="N7" s="40"/>
      <c r="O7" s="40"/>
      <c r="P7" s="41"/>
      <c r="Q7" s="41"/>
      <c r="R7" s="41"/>
      <c r="S7" s="41"/>
      <c r="T7" s="42"/>
      <c r="U7" s="42"/>
      <c r="V7" s="43"/>
      <c r="W7" s="40"/>
      <c r="X7" s="41"/>
      <c r="Y7" s="44"/>
      <c r="Z7" s="41"/>
      <c r="AA7" s="45"/>
      <c r="AB7" s="40" t="s">
        <v>44</v>
      </c>
      <c r="AC7" s="41"/>
      <c r="AD7" s="42"/>
      <c r="AE7" s="42" t="s">
        <v>44</v>
      </c>
      <c r="AF7" s="43"/>
      <c r="AG7" s="40"/>
      <c r="AH7" s="41"/>
      <c r="AI7" s="45"/>
    </row>
    <row r="8" ht="30.0" customHeight="1">
      <c r="A8" s="46"/>
      <c r="B8" s="47" t="s">
        <v>49</v>
      </c>
      <c r="C8" s="48"/>
      <c r="D8" s="49" t="s">
        <v>43</v>
      </c>
      <c r="E8" s="50"/>
      <c r="F8" s="50"/>
      <c r="G8" s="50"/>
      <c r="H8" s="50"/>
      <c r="I8" s="50"/>
      <c r="J8" s="50"/>
      <c r="K8" s="50"/>
      <c r="L8" s="50"/>
      <c r="M8" s="50"/>
      <c r="N8" s="50"/>
      <c r="O8" s="50"/>
      <c r="P8" s="51"/>
      <c r="Q8" s="51"/>
      <c r="R8" s="51"/>
      <c r="S8" s="51"/>
      <c r="T8" s="52"/>
      <c r="U8" s="52"/>
      <c r="V8" s="53"/>
      <c r="W8" s="50"/>
      <c r="X8" s="51"/>
      <c r="Y8" s="54"/>
      <c r="Z8" s="51"/>
      <c r="AA8" s="55"/>
      <c r="AB8" s="50"/>
      <c r="AC8" s="51"/>
      <c r="AD8" s="52" t="s">
        <v>44</v>
      </c>
      <c r="AE8" s="52"/>
      <c r="AF8" s="53"/>
      <c r="AG8" s="50"/>
      <c r="AH8" s="51"/>
      <c r="AI8" s="55"/>
    </row>
    <row r="9" ht="12.75" customHeight="1">
      <c r="A9" s="34" t="s">
        <v>50</v>
      </c>
      <c r="B9" s="24" t="s">
        <v>51</v>
      </c>
      <c r="C9" s="25" t="s">
        <v>52</v>
      </c>
      <c r="D9" s="56" t="s">
        <v>53</v>
      </c>
      <c r="E9" s="27"/>
      <c r="F9" s="27"/>
      <c r="G9" s="27"/>
      <c r="H9" s="27"/>
      <c r="I9" s="27"/>
      <c r="J9" s="27"/>
      <c r="K9" s="27"/>
      <c r="L9" s="27"/>
      <c r="M9" s="27"/>
      <c r="N9" s="27"/>
      <c r="O9" s="27"/>
      <c r="P9" s="28"/>
      <c r="Q9" s="28"/>
      <c r="R9" s="28"/>
      <c r="S9" s="28"/>
      <c r="T9" s="29"/>
      <c r="U9" s="29"/>
      <c r="V9" s="30" t="s">
        <v>54</v>
      </c>
      <c r="W9" s="27"/>
      <c r="X9" s="28" t="s">
        <v>54</v>
      </c>
      <c r="Y9" s="32"/>
      <c r="Z9" s="28"/>
      <c r="AA9" s="33"/>
      <c r="AB9" s="27"/>
      <c r="AC9" s="28"/>
      <c r="AD9" s="29"/>
      <c r="AE9" s="29"/>
      <c r="AF9" s="30"/>
      <c r="AG9" s="27"/>
      <c r="AH9" s="28"/>
      <c r="AI9" s="33"/>
    </row>
    <row r="10" ht="12.75" customHeight="1">
      <c r="A10" s="36"/>
      <c r="B10" s="37" t="s">
        <v>55</v>
      </c>
      <c r="C10" s="38" t="s">
        <v>55</v>
      </c>
      <c r="D10" s="39" t="s">
        <v>53</v>
      </c>
      <c r="E10" s="40"/>
      <c r="F10" s="40"/>
      <c r="G10" s="40"/>
      <c r="H10" s="40"/>
      <c r="I10" s="40"/>
      <c r="J10" s="40"/>
      <c r="K10" s="40"/>
      <c r="L10" s="40"/>
      <c r="M10" s="40"/>
      <c r="N10" s="40"/>
      <c r="O10" s="40"/>
      <c r="P10" s="41"/>
      <c r="Q10" s="41"/>
      <c r="R10" s="41"/>
      <c r="S10" s="41"/>
      <c r="T10" s="42"/>
      <c r="U10" s="42"/>
      <c r="V10" s="43"/>
      <c r="W10" s="40"/>
      <c r="X10" s="41"/>
      <c r="Y10" s="44"/>
      <c r="Z10" s="41"/>
      <c r="AA10" s="45"/>
      <c r="AB10" s="40" t="s">
        <v>54</v>
      </c>
      <c r="AC10" s="41"/>
      <c r="AD10" s="42"/>
      <c r="AE10" s="42"/>
      <c r="AF10" s="43"/>
      <c r="AG10" s="40"/>
      <c r="AH10" s="41"/>
      <c r="AI10" s="45"/>
    </row>
    <row r="11" ht="12.75" customHeight="1">
      <c r="A11" s="36"/>
      <c r="B11" s="37" t="s">
        <v>56</v>
      </c>
      <c r="C11" s="38" t="s">
        <v>56</v>
      </c>
      <c r="D11" s="39" t="s">
        <v>53</v>
      </c>
      <c r="E11" s="40"/>
      <c r="F11" s="40"/>
      <c r="G11" s="40"/>
      <c r="H11" s="40"/>
      <c r="I11" s="40"/>
      <c r="J11" s="40"/>
      <c r="K11" s="40"/>
      <c r="L11" s="40"/>
      <c r="M11" s="40"/>
      <c r="N11" s="40"/>
      <c r="O11" s="40"/>
      <c r="P11" s="41"/>
      <c r="Q11" s="41"/>
      <c r="R11" s="41"/>
      <c r="S11" s="41"/>
      <c r="T11" s="42"/>
      <c r="U11" s="42"/>
      <c r="V11" s="43"/>
      <c r="W11" s="40"/>
      <c r="X11" s="41"/>
      <c r="Y11" s="44"/>
      <c r="Z11" s="41"/>
      <c r="AA11" s="45"/>
      <c r="AB11" s="40"/>
      <c r="AC11" s="40" t="s">
        <v>54</v>
      </c>
      <c r="AD11" s="42"/>
      <c r="AE11" s="42"/>
      <c r="AF11" s="43"/>
      <c r="AG11" s="40"/>
      <c r="AH11" s="41"/>
      <c r="AI11" s="45"/>
    </row>
    <row r="12" ht="12.75" customHeight="1">
      <c r="A12" s="36"/>
      <c r="B12" s="57" t="s">
        <v>57</v>
      </c>
      <c r="C12" s="58"/>
      <c r="D12" s="49" t="s">
        <v>53</v>
      </c>
      <c r="E12" s="59"/>
      <c r="F12" s="59"/>
      <c r="G12" s="59"/>
      <c r="H12" s="59"/>
      <c r="I12" s="59"/>
      <c r="J12" s="59"/>
      <c r="K12" s="59"/>
      <c r="L12" s="59"/>
      <c r="M12" s="59"/>
      <c r="N12" s="59"/>
      <c r="O12" s="59"/>
      <c r="P12" s="60"/>
      <c r="Q12" s="60"/>
      <c r="R12" s="60"/>
      <c r="S12" s="60"/>
      <c r="T12" s="61"/>
      <c r="U12" s="42" t="s">
        <v>54</v>
      </c>
      <c r="V12" s="62"/>
      <c r="W12" s="59"/>
      <c r="X12" s="60"/>
      <c r="Y12" s="63"/>
      <c r="Z12" s="60"/>
      <c r="AA12" s="64"/>
      <c r="AB12" s="59"/>
      <c r="AC12" s="60"/>
      <c r="AD12" s="61"/>
      <c r="AE12" s="61"/>
      <c r="AF12" s="62"/>
      <c r="AG12" s="59"/>
      <c r="AH12" s="60"/>
      <c r="AI12" s="64"/>
    </row>
    <row r="13" ht="12.75" customHeight="1">
      <c r="A13" s="36"/>
      <c r="B13" s="37" t="s">
        <v>58</v>
      </c>
      <c r="C13" s="38"/>
      <c r="D13" s="39" t="s">
        <v>53</v>
      </c>
      <c r="E13" s="40"/>
      <c r="F13" s="40" t="s">
        <v>54</v>
      </c>
      <c r="G13" s="40"/>
      <c r="H13" s="40"/>
      <c r="I13" s="40"/>
      <c r="J13" s="40"/>
      <c r="K13" s="40"/>
      <c r="L13" s="40"/>
      <c r="M13" s="40"/>
      <c r="N13" s="40"/>
      <c r="O13" s="40"/>
      <c r="P13" s="41"/>
      <c r="Q13" s="41"/>
      <c r="R13" s="41"/>
      <c r="S13" s="41"/>
      <c r="T13" s="42"/>
      <c r="U13" s="42"/>
      <c r="V13" s="43"/>
      <c r="W13" s="40"/>
      <c r="X13" s="41"/>
      <c r="Y13" s="44"/>
      <c r="Z13" s="41"/>
      <c r="AA13" s="45"/>
      <c r="AB13" s="40"/>
      <c r="AC13" s="41"/>
      <c r="AD13" s="42"/>
      <c r="AE13" s="42"/>
      <c r="AF13" s="43"/>
      <c r="AG13" s="40"/>
      <c r="AH13" s="41"/>
      <c r="AI13" s="45"/>
    </row>
    <row r="14" ht="12.75" customHeight="1">
      <c r="A14" s="36"/>
      <c r="B14" s="37" t="s">
        <v>59</v>
      </c>
      <c r="C14" s="38" t="s">
        <v>60</v>
      </c>
      <c r="D14" s="39" t="s">
        <v>53</v>
      </c>
      <c r="E14" s="40"/>
      <c r="F14" s="40"/>
      <c r="G14" s="40"/>
      <c r="H14" s="40"/>
      <c r="I14" s="40"/>
      <c r="J14" s="40"/>
      <c r="K14" s="40"/>
      <c r="L14" s="40"/>
      <c r="M14" s="40"/>
      <c r="N14" s="40"/>
      <c r="O14" s="40"/>
      <c r="P14" s="41"/>
      <c r="Q14" s="41"/>
      <c r="R14" s="41"/>
      <c r="S14" s="41"/>
      <c r="T14" s="42"/>
      <c r="U14" s="42"/>
      <c r="V14" s="43"/>
      <c r="W14" s="40"/>
      <c r="X14" s="41"/>
      <c r="Y14" s="44"/>
      <c r="Z14" s="41"/>
      <c r="AA14" s="45"/>
      <c r="AB14" s="40"/>
      <c r="AC14" s="41"/>
      <c r="AD14" s="42"/>
      <c r="AE14" s="42"/>
      <c r="AF14" s="43" t="s">
        <v>54</v>
      </c>
      <c r="AG14" s="40" t="s">
        <v>54</v>
      </c>
      <c r="AH14" s="40" t="s">
        <v>54</v>
      </c>
      <c r="AI14" s="45"/>
    </row>
    <row r="15" ht="12.75" customHeight="1">
      <c r="A15" s="36"/>
      <c r="B15" s="37" t="s">
        <v>61</v>
      </c>
      <c r="C15" s="38" t="s">
        <v>62</v>
      </c>
      <c r="D15" s="39" t="s">
        <v>53</v>
      </c>
      <c r="E15" s="40"/>
      <c r="F15" s="40"/>
      <c r="G15" s="40"/>
      <c r="H15" s="40"/>
      <c r="I15" s="40"/>
      <c r="J15" s="40"/>
      <c r="K15" s="40"/>
      <c r="L15" s="40"/>
      <c r="M15" s="40"/>
      <c r="N15" s="40"/>
      <c r="O15" s="40"/>
      <c r="P15" s="41"/>
      <c r="Q15" s="41"/>
      <c r="R15" s="41"/>
      <c r="S15" s="41"/>
      <c r="T15" s="42"/>
      <c r="U15" s="42"/>
      <c r="V15" s="43"/>
      <c r="W15" s="40"/>
      <c r="X15" s="41"/>
      <c r="Y15" s="44"/>
      <c r="Z15" s="41"/>
      <c r="AA15" s="45"/>
      <c r="AB15" s="40"/>
      <c r="AC15" s="41"/>
      <c r="AD15" s="42"/>
      <c r="AE15" s="42"/>
      <c r="AF15" s="43"/>
      <c r="AG15" s="40"/>
      <c r="AH15" s="41"/>
      <c r="AI15" s="45" t="s">
        <v>54</v>
      </c>
    </row>
    <row r="16" ht="12.75" customHeight="1">
      <c r="A16" s="36"/>
      <c r="B16" s="65" t="s">
        <v>63</v>
      </c>
      <c r="C16" s="66" t="s">
        <v>64</v>
      </c>
      <c r="D16" s="67" t="s">
        <v>53</v>
      </c>
      <c r="E16" s="68"/>
      <c r="F16" s="68"/>
      <c r="G16" s="68"/>
      <c r="H16" s="68"/>
      <c r="I16" s="68"/>
      <c r="J16" s="68"/>
      <c r="K16" s="68"/>
      <c r="L16" s="68"/>
      <c r="M16" s="68"/>
      <c r="N16" s="68"/>
      <c r="O16" s="68"/>
      <c r="P16" s="44"/>
      <c r="Q16" s="44"/>
      <c r="R16" s="44"/>
      <c r="S16" s="44"/>
      <c r="T16" s="69"/>
      <c r="U16" s="69"/>
      <c r="V16" s="70"/>
      <c r="W16" s="71"/>
      <c r="X16" s="44"/>
      <c r="Y16" s="68" t="s">
        <v>54</v>
      </c>
      <c r="Z16" s="41"/>
      <c r="AA16" s="45"/>
      <c r="AB16" s="40"/>
      <c r="AC16" s="41"/>
      <c r="AD16" s="42"/>
      <c r="AE16" s="42"/>
      <c r="AF16" s="43"/>
      <c r="AG16" s="40"/>
      <c r="AH16" s="41"/>
      <c r="AI16" s="45"/>
    </row>
    <row r="17" ht="12.75" customHeight="1">
      <c r="A17" s="36"/>
      <c r="B17" s="37" t="s">
        <v>65</v>
      </c>
      <c r="C17" s="38" t="s">
        <v>64</v>
      </c>
      <c r="D17" s="39" t="s">
        <v>53</v>
      </c>
      <c r="E17" s="40"/>
      <c r="F17" s="40"/>
      <c r="G17" s="40"/>
      <c r="H17" s="40"/>
      <c r="I17" s="40"/>
      <c r="J17" s="40"/>
      <c r="K17" s="40"/>
      <c r="L17" s="40"/>
      <c r="M17" s="40"/>
      <c r="N17" s="40"/>
      <c r="O17" s="40"/>
      <c r="P17" s="41"/>
      <c r="Q17" s="41"/>
      <c r="R17" s="41"/>
      <c r="S17" s="41"/>
      <c r="T17" s="42"/>
      <c r="U17" s="42"/>
      <c r="V17" s="43"/>
      <c r="W17" s="40"/>
      <c r="X17" s="41"/>
      <c r="Y17" s="44"/>
      <c r="Z17" s="41"/>
      <c r="AA17" s="45" t="s">
        <v>54</v>
      </c>
      <c r="AB17" s="40"/>
      <c r="AC17" s="41"/>
      <c r="AD17" s="42"/>
      <c r="AE17" s="42"/>
      <c r="AF17" s="43"/>
      <c r="AG17" s="40"/>
      <c r="AH17" s="41"/>
      <c r="AI17" s="45"/>
    </row>
    <row r="18" ht="12.75" customHeight="1">
      <c r="A18" s="36"/>
      <c r="B18" s="37" t="s">
        <v>66</v>
      </c>
      <c r="C18" s="38" t="s">
        <v>64</v>
      </c>
      <c r="D18" s="39" t="s">
        <v>53</v>
      </c>
      <c r="E18" s="40"/>
      <c r="F18" s="40"/>
      <c r="G18" s="40"/>
      <c r="H18" s="40"/>
      <c r="I18" s="40"/>
      <c r="J18" s="40"/>
      <c r="K18" s="40"/>
      <c r="L18" s="40"/>
      <c r="M18" s="40"/>
      <c r="N18" s="40"/>
      <c r="O18" s="40"/>
      <c r="P18" s="41"/>
      <c r="Q18" s="41"/>
      <c r="R18" s="41"/>
      <c r="S18" s="41"/>
      <c r="T18" s="42"/>
      <c r="U18" s="42"/>
      <c r="V18" s="43" t="s">
        <v>54</v>
      </c>
      <c r="W18" s="40"/>
      <c r="X18" s="40"/>
      <c r="Y18" s="68" t="s">
        <v>54</v>
      </c>
      <c r="Z18" s="40" t="s">
        <v>54</v>
      </c>
      <c r="AA18" s="45"/>
      <c r="AB18" s="40"/>
      <c r="AC18" s="41"/>
      <c r="AD18" s="42"/>
      <c r="AE18" s="42"/>
      <c r="AF18" s="43"/>
      <c r="AG18" s="40"/>
      <c r="AH18" s="41"/>
      <c r="AI18" s="45"/>
    </row>
    <row r="19" ht="12.75" customHeight="1">
      <c r="A19" s="46"/>
      <c r="B19" s="72" t="s">
        <v>67</v>
      </c>
      <c r="C19" s="73" t="s">
        <v>67</v>
      </c>
      <c r="D19" s="39" t="s">
        <v>53</v>
      </c>
      <c r="E19" s="74"/>
      <c r="F19" s="74"/>
      <c r="G19" s="74"/>
      <c r="H19" s="74"/>
      <c r="I19" s="74"/>
      <c r="J19" s="74"/>
      <c r="K19" s="74"/>
      <c r="L19" s="74"/>
      <c r="M19" s="74"/>
      <c r="N19" s="74"/>
      <c r="O19" s="74"/>
      <c r="P19" s="75"/>
      <c r="Q19" s="75"/>
      <c r="R19" s="75"/>
      <c r="S19" s="75"/>
      <c r="T19" s="76"/>
      <c r="U19" s="76"/>
      <c r="V19" s="77" t="s">
        <v>54</v>
      </c>
      <c r="W19" s="74"/>
      <c r="X19" s="75"/>
      <c r="Y19" s="78"/>
      <c r="Z19" s="75"/>
      <c r="AA19" s="79"/>
      <c r="AB19" s="74"/>
      <c r="AC19" s="75"/>
      <c r="AD19" s="76"/>
      <c r="AE19" s="76"/>
      <c r="AF19" s="77"/>
      <c r="AG19" s="74"/>
      <c r="AH19" s="75"/>
      <c r="AI19" s="79"/>
    </row>
    <row r="20" ht="12.75" customHeight="1">
      <c r="A20" s="34" t="s">
        <v>68</v>
      </c>
      <c r="B20" s="24" t="s">
        <v>69</v>
      </c>
      <c r="C20" s="25" t="s">
        <v>70</v>
      </c>
      <c r="D20" s="56" t="s">
        <v>71</v>
      </c>
      <c r="E20" s="27" t="s">
        <v>44</v>
      </c>
      <c r="F20" s="27"/>
      <c r="G20" s="27"/>
      <c r="H20" s="27"/>
      <c r="I20" s="27"/>
      <c r="J20" s="27"/>
      <c r="K20" s="27"/>
      <c r="L20" s="27"/>
      <c r="M20" s="27"/>
      <c r="N20" s="27"/>
      <c r="O20" s="27"/>
      <c r="P20" s="28"/>
      <c r="Q20" s="28"/>
      <c r="R20" s="28" t="s">
        <v>72</v>
      </c>
      <c r="S20" s="28" t="s">
        <v>72</v>
      </c>
      <c r="T20" s="29" t="s">
        <v>72</v>
      </c>
      <c r="U20" s="29"/>
      <c r="V20" s="30"/>
      <c r="W20" s="27"/>
      <c r="X20" s="28"/>
      <c r="Y20" s="80"/>
      <c r="Z20" s="28"/>
      <c r="AA20" s="33"/>
      <c r="AB20" s="27"/>
      <c r="AC20" s="28"/>
      <c r="AD20" s="29"/>
      <c r="AE20" s="29"/>
      <c r="AF20" s="30"/>
      <c r="AG20" s="27"/>
      <c r="AH20" s="28"/>
      <c r="AI20" s="33"/>
    </row>
    <row r="21" ht="12.75" customHeight="1">
      <c r="A21" s="36"/>
      <c r="B21" s="47" t="s">
        <v>73</v>
      </c>
      <c r="C21" s="48" t="s">
        <v>74</v>
      </c>
      <c r="D21" s="49" t="s">
        <v>71</v>
      </c>
      <c r="E21" s="50" t="s">
        <v>44</v>
      </c>
      <c r="F21" s="50"/>
      <c r="G21" s="50"/>
      <c r="H21" s="50"/>
      <c r="I21" s="50"/>
      <c r="J21" s="50"/>
      <c r="K21" s="50"/>
      <c r="L21" s="50"/>
      <c r="M21" s="50"/>
      <c r="N21" s="50"/>
      <c r="O21" s="50"/>
      <c r="P21" s="51"/>
      <c r="Q21" s="51"/>
      <c r="R21" s="51" t="s">
        <v>72</v>
      </c>
      <c r="S21" s="51"/>
      <c r="T21" s="52" t="s">
        <v>72</v>
      </c>
      <c r="U21" s="61"/>
      <c r="V21" s="62"/>
      <c r="W21" s="59"/>
      <c r="X21" s="60"/>
      <c r="Y21" s="60"/>
      <c r="Z21" s="60"/>
      <c r="AA21" s="64"/>
      <c r="AB21" s="59"/>
      <c r="AC21" s="60"/>
      <c r="AD21" s="61"/>
      <c r="AE21" s="61"/>
      <c r="AF21" s="62"/>
      <c r="AG21" s="59"/>
      <c r="AH21" s="60"/>
      <c r="AI21" s="64"/>
    </row>
    <row r="22" ht="12.75" customHeight="1">
      <c r="A22" s="36"/>
      <c r="B22" s="47" t="s">
        <v>75</v>
      </c>
      <c r="C22" s="48" t="s">
        <v>74</v>
      </c>
      <c r="D22" s="49" t="s">
        <v>71</v>
      </c>
      <c r="E22" s="50" t="s">
        <v>44</v>
      </c>
      <c r="F22" s="50"/>
      <c r="G22" s="50"/>
      <c r="H22" s="50"/>
      <c r="I22" s="50"/>
      <c r="J22" s="50"/>
      <c r="K22" s="50"/>
      <c r="L22" s="50"/>
      <c r="M22" s="50"/>
      <c r="N22" s="50"/>
      <c r="O22" s="50"/>
      <c r="P22" s="51"/>
      <c r="Q22" s="51" t="s">
        <v>72</v>
      </c>
      <c r="R22" s="51"/>
      <c r="S22" s="51"/>
      <c r="T22" s="52" t="s">
        <v>72</v>
      </c>
      <c r="U22" s="52"/>
      <c r="V22" s="53"/>
      <c r="W22" s="50"/>
      <c r="X22" s="51"/>
      <c r="Y22" s="51"/>
      <c r="Z22" s="51"/>
      <c r="AA22" s="55"/>
      <c r="AB22" s="50"/>
      <c r="AC22" s="51"/>
      <c r="AD22" s="52"/>
      <c r="AE22" s="52"/>
      <c r="AF22" s="53"/>
      <c r="AG22" s="50"/>
      <c r="AH22" s="51"/>
      <c r="AI22" s="55"/>
    </row>
    <row r="23" ht="12.75" customHeight="1">
      <c r="A23" s="36"/>
      <c r="B23" s="81" t="s">
        <v>76</v>
      </c>
      <c r="C23" s="82" t="s">
        <v>77</v>
      </c>
      <c r="D23" s="26" t="s">
        <v>78</v>
      </c>
      <c r="E23" s="83" t="s">
        <v>44</v>
      </c>
      <c r="F23" s="83"/>
      <c r="G23" s="83"/>
      <c r="H23" s="83"/>
      <c r="I23" s="83"/>
      <c r="J23" s="83"/>
      <c r="K23" s="83"/>
      <c r="L23" s="83"/>
      <c r="M23" s="83"/>
      <c r="N23" s="83"/>
      <c r="O23" s="83"/>
      <c r="P23" s="84" t="s">
        <v>72</v>
      </c>
      <c r="Q23" s="84"/>
      <c r="R23" s="84"/>
      <c r="S23" s="84"/>
      <c r="T23" s="85" t="s">
        <v>72</v>
      </c>
      <c r="U23" s="85"/>
      <c r="V23" s="86"/>
      <c r="W23" s="83"/>
      <c r="X23" s="84"/>
      <c r="Y23" s="84"/>
      <c r="Z23" s="84"/>
      <c r="AA23" s="87"/>
      <c r="AB23" s="83"/>
      <c r="AC23" s="84"/>
      <c r="AD23" s="85"/>
      <c r="AE23" s="85"/>
      <c r="AF23" s="86"/>
      <c r="AG23" s="83"/>
      <c r="AH23" s="84"/>
      <c r="AI23" s="87"/>
    </row>
    <row r="24" ht="24.75" customHeight="1">
      <c r="A24" s="46"/>
      <c r="B24" s="81" t="s">
        <v>79</v>
      </c>
      <c r="C24" s="88" t="s">
        <v>80</v>
      </c>
      <c r="D24" s="89" t="s">
        <v>78</v>
      </c>
      <c r="E24" s="90" t="s">
        <v>44</v>
      </c>
      <c r="F24" s="90"/>
      <c r="G24" s="90" t="s">
        <v>72</v>
      </c>
      <c r="H24" s="90"/>
      <c r="I24" s="90"/>
      <c r="J24" s="90"/>
      <c r="K24" s="90"/>
      <c r="L24" s="90"/>
      <c r="M24" s="90"/>
      <c r="N24" s="90"/>
      <c r="O24" s="90" t="s">
        <v>72</v>
      </c>
      <c r="P24" s="91"/>
      <c r="Q24" s="91"/>
      <c r="R24" s="91"/>
      <c r="S24" s="91"/>
      <c r="T24" s="91"/>
      <c r="U24" s="92"/>
      <c r="V24" s="93"/>
      <c r="W24" s="94"/>
      <c r="X24" s="91"/>
      <c r="Y24" s="91"/>
      <c r="Z24" s="91"/>
      <c r="AA24" s="95"/>
      <c r="AB24" s="90"/>
      <c r="AC24" s="91"/>
      <c r="AD24" s="92"/>
      <c r="AE24" s="92"/>
      <c r="AF24" s="93"/>
      <c r="AG24" s="90"/>
      <c r="AH24" s="91"/>
      <c r="AI24" s="95"/>
    </row>
    <row r="25" ht="12.75" customHeight="1">
      <c r="A25" s="34" t="s">
        <v>81</v>
      </c>
      <c r="B25" s="24" t="s">
        <v>82</v>
      </c>
      <c r="C25" s="25" t="s">
        <v>70</v>
      </c>
      <c r="D25" s="56" t="s">
        <v>83</v>
      </c>
      <c r="E25" s="96"/>
      <c r="F25" s="96"/>
      <c r="G25" s="27" t="s">
        <v>72</v>
      </c>
      <c r="H25" s="27"/>
      <c r="I25" s="27"/>
      <c r="J25" s="27"/>
      <c r="K25" s="27"/>
      <c r="L25" s="27"/>
      <c r="M25" s="27"/>
      <c r="N25" s="27"/>
      <c r="O25" s="97"/>
      <c r="P25" s="97"/>
      <c r="Q25" s="41"/>
      <c r="R25" s="41"/>
      <c r="S25" s="41"/>
      <c r="T25" s="41"/>
      <c r="U25" s="29"/>
      <c r="V25" s="98"/>
      <c r="W25" s="99"/>
      <c r="X25" s="100"/>
      <c r="Y25" s="100"/>
      <c r="Z25" s="100"/>
      <c r="AA25" s="101"/>
      <c r="AB25" s="96"/>
      <c r="AC25" s="100"/>
      <c r="AD25" s="102"/>
      <c r="AE25" s="102"/>
      <c r="AF25" s="98"/>
      <c r="AG25" s="96"/>
      <c r="AH25" s="100"/>
      <c r="AI25" s="101"/>
    </row>
    <row r="26" ht="12.75" customHeight="1">
      <c r="A26" s="36"/>
      <c r="B26" s="103" t="s">
        <v>84</v>
      </c>
      <c r="C26" s="104"/>
      <c r="D26" s="35" t="s">
        <v>83</v>
      </c>
      <c r="E26" s="105"/>
      <c r="F26" s="105"/>
      <c r="G26" s="106" t="s">
        <v>72</v>
      </c>
      <c r="H26" s="106" t="s">
        <v>72</v>
      </c>
      <c r="I26" s="106" t="s">
        <v>72</v>
      </c>
      <c r="J26" s="106" t="s">
        <v>72</v>
      </c>
      <c r="K26" s="106" t="s">
        <v>72</v>
      </c>
      <c r="L26" s="106" t="s">
        <v>72</v>
      </c>
      <c r="M26" s="106" t="s">
        <v>72</v>
      </c>
      <c r="N26" s="106" t="s">
        <v>72</v>
      </c>
      <c r="O26" s="41" t="s">
        <v>85</v>
      </c>
      <c r="P26" s="41" t="s">
        <v>85</v>
      </c>
      <c r="Q26" s="41" t="s">
        <v>85</v>
      </c>
      <c r="R26" s="41" t="s">
        <v>85</v>
      </c>
      <c r="S26" s="41" t="s">
        <v>85</v>
      </c>
      <c r="T26" s="41" t="s">
        <v>85</v>
      </c>
      <c r="U26" s="107"/>
      <c r="V26" s="108"/>
      <c r="W26" s="109" t="s">
        <v>72</v>
      </c>
      <c r="X26" s="110"/>
      <c r="Y26" s="110"/>
      <c r="Z26" s="110"/>
      <c r="AA26" s="111"/>
      <c r="AB26" s="105"/>
      <c r="AC26" s="110"/>
      <c r="AD26" s="112"/>
      <c r="AE26" s="112"/>
      <c r="AF26" s="108"/>
      <c r="AG26" s="105"/>
      <c r="AH26" s="110"/>
      <c r="AI26" s="111"/>
    </row>
    <row r="27" ht="12.75" customHeight="1">
      <c r="A27" s="36"/>
      <c r="B27" s="103" t="s">
        <v>86</v>
      </c>
      <c r="C27" s="104" t="s">
        <v>70</v>
      </c>
      <c r="D27" s="35" t="s">
        <v>83</v>
      </c>
      <c r="E27" s="105"/>
      <c r="F27" s="105"/>
      <c r="G27" s="106" t="s">
        <v>72</v>
      </c>
      <c r="H27" s="106" t="s">
        <v>72</v>
      </c>
      <c r="I27" s="106"/>
      <c r="J27" s="106"/>
      <c r="K27" s="106"/>
      <c r="L27" s="106"/>
      <c r="M27" s="106"/>
      <c r="N27" s="113" t="s">
        <v>72</v>
      </c>
      <c r="O27" s="41" t="s">
        <v>85</v>
      </c>
      <c r="P27" s="41" t="s">
        <v>85</v>
      </c>
      <c r="Q27" s="41" t="s">
        <v>85</v>
      </c>
      <c r="R27" s="41" t="s">
        <v>85</v>
      </c>
      <c r="S27" s="41"/>
      <c r="T27" s="41" t="s">
        <v>85</v>
      </c>
      <c r="U27" s="107"/>
      <c r="V27" s="108"/>
      <c r="W27" s="114"/>
      <c r="X27" s="110"/>
      <c r="Y27" s="110"/>
      <c r="Z27" s="110"/>
      <c r="AA27" s="111"/>
      <c r="AB27" s="105"/>
      <c r="AC27" s="110"/>
      <c r="AD27" s="112"/>
      <c r="AE27" s="112"/>
      <c r="AF27" s="108"/>
      <c r="AG27" s="105"/>
      <c r="AH27" s="110"/>
      <c r="AI27" s="111"/>
    </row>
    <row r="28" ht="12.75" customHeight="1">
      <c r="A28" s="46"/>
      <c r="B28" s="72" t="s">
        <v>87</v>
      </c>
      <c r="C28" s="73" t="s">
        <v>74</v>
      </c>
      <c r="D28" s="115" t="s">
        <v>83</v>
      </c>
      <c r="E28" s="116"/>
      <c r="F28" s="116"/>
      <c r="G28" s="74" t="s">
        <v>72</v>
      </c>
      <c r="H28" s="74"/>
      <c r="I28" s="74"/>
      <c r="J28" s="74"/>
      <c r="K28" s="74"/>
      <c r="L28" s="74"/>
      <c r="M28" s="74"/>
      <c r="N28" s="74"/>
      <c r="O28" s="74"/>
      <c r="P28" s="74"/>
      <c r="Q28" s="74"/>
      <c r="R28" s="74"/>
      <c r="S28" s="75" t="s">
        <v>85</v>
      </c>
      <c r="T28" s="75"/>
      <c r="U28" s="76"/>
      <c r="V28" s="117"/>
      <c r="W28" s="118"/>
      <c r="X28" s="119"/>
      <c r="Y28" s="119"/>
      <c r="Z28" s="119"/>
      <c r="AA28" s="120"/>
      <c r="AB28" s="116"/>
      <c r="AC28" s="119"/>
      <c r="AD28" s="121"/>
      <c r="AE28" s="121"/>
      <c r="AF28" s="117"/>
      <c r="AG28" s="116"/>
      <c r="AH28" s="119"/>
      <c r="AI28" s="120"/>
    </row>
    <row r="29" ht="12.75" customHeight="1">
      <c r="A29" s="1"/>
      <c r="C29" s="122"/>
      <c r="D29" s="122"/>
    </row>
    <row r="30" ht="12.75" customHeight="1">
      <c r="A30" s="1"/>
      <c r="B30" s="122" t="s">
        <v>88</v>
      </c>
      <c r="C30" s="122"/>
      <c r="D30" s="122"/>
    </row>
    <row r="31" ht="12.75" customHeight="1">
      <c r="A31" s="1"/>
      <c r="B31" s="122" t="s">
        <v>89</v>
      </c>
    </row>
    <row r="32" ht="12.75" customHeight="1">
      <c r="A32" s="1"/>
      <c r="B32" s="122" t="s">
        <v>90</v>
      </c>
    </row>
    <row r="33" ht="12.75" customHeight="1">
      <c r="A33" s="1"/>
      <c r="B33" s="122" t="s">
        <v>91</v>
      </c>
    </row>
    <row r="34" ht="12.75" customHeight="1">
      <c r="A34" s="1"/>
      <c r="B34" s="122" t="s">
        <v>92</v>
      </c>
    </row>
    <row r="35" ht="12.75" customHeight="1">
      <c r="A35" s="1"/>
      <c r="B35" s="122"/>
    </row>
    <row r="36" ht="26.25" customHeight="1">
      <c r="A36" s="1"/>
      <c r="B36" s="123" t="s">
        <v>93</v>
      </c>
    </row>
    <row r="37" ht="12.75" customHeight="1">
      <c r="A37" s="1"/>
    </row>
    <row r="38" ht="12.75" customHeight="1">
      <c r="A38" s="1"/>
    </row>
    <row r="39" ht="12.75" customHeight="1">
      <c r="A39" s="1"/>
    </row>
    <row r="40" ht="12.75" customHeight="1">
      <c r="A40" s="1"/>
    </row>
    <row r="41" ht="12.75" customHeight="1">
      <c r="A41" s="1"/>
    </row>
    <row r="42" ht="12.75" customHeight="1">
      <c r="A42" s="1"/>
    </row>
    <row r="43" ht="12.75" customHeight="1">
      <c r="A43" s="1"/>
    </row>
    <row r="44" ht="12.75" customHeight="1">
      <c r="A44" s="1"/>
    </row>
    <row r="45" ht="12.75" customHeight="1">
      <c r="A45" s="1"/>
    </row>
    <row r="46" ht="12.75" customHeight="1">
      <c r="A46" s="1"/>
    </row>
    <row r="47" ht="12.75" customHeight="1">
      <c r="A47" s="1"/>
    </row>
    <row r="48" ht="12.75" customHeight="1">
      <c r="A48" s="1"/>
    </row>
    <row r="49" ht="12.75" customHeight="1">
      <c r="A49" s="1"/>
    </row>
    <row r="50" ht="12.75" customHeight="1">
      <c r="A50" s="1"/>
    </row>
    <row r="51" ht="12.75" customHeight="1">
      <c r="A51" s="1"/>
    </row>
    <row r="52" ht="12.75" customHeight="1">
      <c r="A52" s="1"/>
    </row>
    <row r="53" ht="12.75" customHeight="1">
      <c r="A53" s="1"/>
    </row>
    <row r="54" ht="12.75" customHeight="1">
      <c r="A54" s="1"/>
    </row>
    <row r="55" ht="12.75" customHeight="1">
      <c r="A55" s="1"/>
    </row>
    <row r="56" ht="12.75" customHeight="1">
      <c r="A56" s="1"/>
    </row>
    <row r="57" ht="12.75" customHeight="1">
      <c r="A57" s="1"/>
    </row>
    <row r="58" ht="12.75" customHeight="1">
      <c r="A58" s="1"/>
    </row>
    <row r="59" ht="12.75" customHeight="1">
      <c r="A59" s="1"/>
    </row>
    <row r="60" ht="12.75" customHeight="1">
      <c r="A60" s="1"/>
    </row>
    <row r="61" ht="12.75" customHeight="1">
      <c r="A61" s="1"/>
    </row>
    <row r="62" ht="12.75" customHeight="1">
      <c r="A62" s="1"/>
    </row>
    <row r="63" ht="12.75" customHeight="1">
      <c r="A63" s="1"/>
    </row>
    <row r="64" ht="12.75" customHeight="1">
      <c r="A64" s="1"/>
    </row>
    <row r="65" ht="12.75" customHeight="1">
      <c r="A65" s="1"/>
    </row>
    <row r="66" ht="12.75" customHeight="1">
      <c r="A66" s="1"/>
    </row>
    <row r="67" ht="12.75" customHeight="1">
      <c r="A67" s="1"/>
    </row>
    <row r="68" ht="12.75" customHeight="1">
      <c r="A68" s="1"/>
    </row>
    <row r="69" ht="12.75" customHeight="1">
      <c r="A69" s="1"/>
    </row>
    <row r="70" ht="12.75" customHeight="1">
      <c r="A70" s="1"/>
    </row>
    <row r="71" ht="12.75" customHeight="1">
      <c r="A71" s="1"/>
    </row>
    <row r="72" ht="12.75" customHeight="1">
      <c r="A72" s="1"/>
    </row>
    <row r="73" ht="12.75" customHeight="1">
      <c r="A73" s="1"/>
    </row>
    <row r="74" ht="12.75" customHeight="1">
      <c r="A74" s="1"/>
    </row>
    <row r="75" ht="12.75" customHeight="1">
      <c r="A75" s="1"/>
    </row>
    <row r="76" ht="12.75" customHeight="1">
      <c r="A76" s="1"/>
    </row>
    <row r="77" ht="12.75" customHeight="1">
      <c r="A77" s="1"/>
    </row>
    <row r="78" ht="12.75" customHeight="1">
      <c r="A78" s="1"/>
    </row>
    <row r="79" ht="12.75" customHeight="1">
      <c r="A79" s="1"/>
    </row>
    <row r="80" ht="12.75" customHeight="1">
      <c r="A80" s="1"/>
    </row>
    <row r="81" ht="12.75" customHeight="1">
      <c r="A81" s="1"/>
    </row>
    <row r="82" ht="12.75" customHeight="1">
      <c r="A82" s="1"/>
    </row>
    <row r="83" ht="12.75" customHeight="1">
      <c r="A83" s="1"/>
    </row>
    <row r="84" ht="12.75" customHeight="1">
      <c r="A84" s="1"/>
    </row>
    <row r="85" ht="12.75" customHeight="1">
      <c r="A85" s="1"/>
    </row>
    <row r="86" ht="12.75" customHeight="1">
      <c r="A86" s="1"/>
    </row>
    <row r="87" ht="12.75" customHeight="1">
      <c r="A87" s="1"/>
    </row>
    <row r="88" ht="12.75" customHeight="1">
      <c r="A88" s="1"/>
    </row>
    <row r="89" ht="12.75" customHeight="1">
      <c r="A89" s="1"/>
    </row>
    <row r="90" ht="12.75" customHeight="1">
      <c r="A90" s="1"/>
    </row>
    <row r="91" ht="12.75" customHeight="1">
      <c r="A91" s="1"/>
    </row>
    <row r="92" ht="12.75" customHeight="1">
      <c r="A92" s="1"/>
    </row>
    <row r="93" ht="12.75" customHeight="1">
      <c r="A93" s="1"/>
    </row>
    <row r="94" ht="12.75" customHeight="1">
      <c r="A94" s="1"/>
    </row>
    <row r="95" ht="12.75" customHeight="1">
      <c r="A95" s="1"/>
    </row>
    <row r="96" ht="12.75" customHeight="1">
      <c r="A96" s="1"/>
    </row>
    <row r="97" ht="12.75" customHeight="1">
      <c r="A97" s="1"/>
    </row>
    <row r="98" ht="12.75" customHeight="1">
      <c r="A98" s="1"/>
    </row>
    <row r="99" ht="12.75" customHeight="1">
      <c r="A99" s="1"/>
    </row>
    <row r="100" ht="12.75" customHeight="1">
      <c r="A100" s="1"/>
    </row>
    <row r="101" ht="12.75" customHeight="1">
      <c r="A101" s="1"/>
    </row>
    <row r="102" ht="12.75" customHeight="1">
      <c r="A102" s="1"/>
    </row>
    <row r="103" ht="12.75" customHeight="1">
      <c r="A103" s="1"/>
    </row>
    <row r="104" ht="12.75" customHeight="1">
      <c r="A104" s="1"/>
    </row>
    <row r="105" ht="12.75" customHeight="1">
      <c r="A105" s="1"/>
    </row>
    <row r="106" ht="12.75" customHeight="1">
      <c r="A106" s="1"/>
    </row>
    <row r="107" ht="12.75" customHeight="1">
      <c r="A107" s="1"/>
    </row>
    <row r="108" ht="12.75" customHeight="1">
      <c r="A108" s="1"/>
    </row>
    <row r="109" ht="12.75" customHeight="1">
      <c r="A109" s="1"/>
    </row>
    <row r="110" ht="12.75" customHeight="1">
      <c r="A110" s="1"/>
    </row>
    <row r="111" ht="12.75" customHeight="1">
      <c r="A111" s="1"/>
    </row>
    <row r="112" ht="12.75" customHeight="1">
      <c r="A112" s="1"/>
    </row>
    <row r="113" ht="12.75" customHeight="1">
      <c r="A113" s="1"/>
    </row>
    <row r="114" ht="12.75" customHeight="1">
      <c r="A114" s="1"/>
    </row>
    <row r="115" ht="12.75" customHeight="1">
      <c r="A115" s="1"/>
    </row>
    <row r="116" ht="12.75" customHeight="1">
      <c r="A116" s="1"/>
    </row>
    <row r="117" ht="12.75" customHeight="1">
      <c r="A117" s="1"/>
    </row>
    <row r="118" ht="12.75" customHeight="1">
      <c r="A118" s="1"/>
    </row>
    <row r="119" ht="12.75" customHeight="1">
      <c r="A119" s="1"/>
    </row>
    <row r="120" ht="12.75" customHeight="1">
      <c r="A120" s="1"/>
    </row>
    <row r="121" ht="12.75" customHeight="1">
      <c r="A121" s="1"/>
    </row>
    <row r="122" ht="12.75" customHeight="1">
      <c r="A122" s="1"/>
    </row>
    <row r="123" ht="12.75" customHeight="1">
      <c r="A123" s="1"/>
    </row>
    <row r="124" ht="12.75" customHeight="1">
      <c r="A124" s="1"/>
    </row>
    <row r="125" ht="12.75" customHeight="1">
      <c r="A125" s="1"/>
    </row>
    <row r="126" ht="12.75" customHeight="1">
      <c r="A126" s="1"/>
    </row>
    <row r="127" ht="12.75" customHeight="1">
      <c r="A127" s="1"/>
    </row>
    <row r="128" ht="12.75" customHeight="1">
      <c r="A128" s="1"/>
    </row>
    <row r="129" ht="12.75" customHeight="1">
      <c r="A129" s="1"/>
    </row>
    <row r="130" ht="12.75" customHeight="1">
      <c r="A130" s="1"/>
    </row>
    <row r="131" ht="12.75" customHeight="1">
      <c r="A131" s="1"/>
    </row>
    <row r="132" ht="12.75" customHeight="1">
      <c r="A132" s="1"/>
    </row>
    <row r="133" ht="12.75" customHeight="1">
      <c r="A133" s="1"/>
    </row>
    <row r="134" ht="12.75" customHeight="1">
      <c r="A134" s="1"/>
    </row>
    <row r="135" ht="12.75" customHeight="1">
      <c r="A135" s="1"/>
    </row>
    <row r="136" ht="12.75" customHeight="1">
      <c r="A136" s="1"/>
    </row>
    <row r="137" ht="12.75" customHeight="1">
      <c r="A137" s="1"/>
    </row>
    <row r="138" ht="12.75" customHeight="1">
      <c r="A138" s="1"/>
    </row>
    <row r="139" ht="12.75" customHeight="1">
      <c r="A139" s="1"/>
    </row>
    <row r="140" ht="12.75" customHeight="1">
      <c r="A140" s="1"/>
    </row>
    <row r="141" ht="12.75" customHeight="1">
      <c r="A141" s="1"/>
    </row>
    <row r="142" ht="12.75" customHeight="1">
      <c r="A142" s="1"/>
    </row>
    <row r="143" ht="12.75" customHeight="1">
      <c r="A143" s="1"/>
    </row>
    <row r="144" ht="12.75" customHeight="1">
      <c r="A144" s="1"/>
    </row>
    <row r="145" ht="12.75" customHeight="1">
      <c r="A145" s="1"/>
    </row>
    <row r="146" ht="12.75" customHeight="1">
      <c r="A146" s="1"/>
    </row>
    <row r="147" ht="12.75" customHeight="1">
      <c r="A147" s="1"/>
    </row>
    <row r="148" ht="12.75" customHeight="1">
      <c r="A148" s="1"/>
    </row>
    <row r="149" ht="12.75" customHeight="1">
      <c r="A149" s="1"/>
    </row>
    <row r="150" ht="12.75" customHeight="1">
      <c r="A150" s="1"/>
    </row>
    <row r="151" ht="12.75" customHeight="1">
      <c r="A151" s="1"/>
    </row>
    <row r="152" ht="12.75" customHeight="1">
      <c r="A152" s="1"/>
    </row>
    <row r="153" ht="12.75" customHeight="1">
      <c r="A153" s="1"/>
    </row>
    <row r="154" ht="12.75" customHeight="1">
      <c r="A154" s="1"/>
    </row>
    <row r="155" ht="12.75" customHeight="1">
      <c r="A155" s="1"/>
    </row>
    <row r="156" ht="12.75" customHeight="1">
      <c r="A156" s="1"/>
    </row>
    <row r="157" ht="12.75" customHeight="1">
      <c r="A157" s="1"/>
    </row>
    <row r="158" ht="12.75" customHeight="1">
      <c r="A158" s="1"/>
    </row>
    <row r="159" ht="12.75" customHeight="1">
      <c r="A159" s="1"/>
    </row>
    <row r="160" ht="12.75" customHeight="1">
      <c r="A160" s="1"/>
    </row>
    <row r="161" ht="12.75" customHeight="1">
      <c r="A161" s="1"/>
    </row>
    <row r="162" ht="12.75" customHeight="1">
      <c r="A162" s="1"/>
    </row>
    <row r="163" ht="12.75" customHeight="1">
      <c r="A163" s="1"/>
    </row>
    <row r="164" ht="12.75" customHeight="1">
      <c r="A164" s="1"/>
    </row>
    <row r="165" ht="12.75" customHeight="1">
      <c r="A165" s="1"/>
    </row>
    <row r="166" ht="12.75" customHeight="1">
      <c r="A166" s="1"/>
    </row>
    <row r="167" ht="12.75" customHeight="1">
      <c r="A167" s="1"/>
    </row>
    <row r="168" ht="12.75" customHeight="1">
      <c r="A168" s="1"/>
    </row>
    <row r="169" ht="12.75" customHeight="1">
      <c r="A169" s="1"/>
    </row>
    <row r="170" ht="12.75" customHeight="1">
      <c r="A170" s="1"/>
    </row>
    <row r="171" ht="12.75" customHeight="1">
      <c r="A171" s="1"/>
    </row>
    <row r="172" ht="12.75" customHeight="1">
      <c r="A172" s="1"/>
    </row>
    <row r="173" ht="12.75" customHeight="1">
      <c r="A173" s="1"/>
    </row>
    <row r="174" ht="12.75" customHeight="1">
      <c r="A174" s="1"/>
    </row>
    <row r="175" ht="12.75" customHeight="1">
      <c r="A175" s="1"/>
    </row>
    <row r="176" ht="12.75" customHeight="1">
      <c r="A176" s="1"/>
    </row>
    <row r="177" ht="12.75" customHeight="1">
      <c r="A177" s="1"/>
    </row>
    <row r="178" ht="12.75" customHeight="1">
      <c r="A178" s="1"/>
    </row>
    <row r="179" ht="12.75" customHeight="1">
      <c r="A179" s="1"/>
    </row>
    <row r="180" ht="12.75" customHeight="1">
      <c r="A180" s="1"/>
    </row>
    <row r="181" ht="12.75" customHeight="1">
      <c r="A181" s="1"/>
    </row>
    <row r="182" ht="12.75" customHeight="1">
      <c r="A182" s="1"/>
    </row>
    <row r="183" ht="12.75" customHeight="1">
      <c r="A183" s="1"/>
    </row>
    <row r="184" ht="12.75" customHeight="1">
      <c r="A184" s="1"/>
    </row>
    <row r="185" ht="12.75" customHeight="1">
      <c r="A185" s="1"/>
    </row>
    <row r="186" ht="12.75" customHeight="1">
      <c r="A186" s="1"/>
    </row>
    <row r="187" ht="12.75" customHeight="1">
      <c r="A187" s="1"/>
    </row>
    <row r="188" ht="12.75" customHeight="1">
      <c r="A188" s="1"/>
    </row>
    <row r="189" ht="12.75" customHeight="1">
      <c r="A189" s="1"/>
    </row>
    <row r="190" ht="12.75" customHeight="1">
      <c r="A190" s="1"/>
    </row>
    <row r="191" ht="12.75" customHeight="1">
      <c r="A191" s="1"/>
    </row>
    <row r="192" ht="12.75" customHeight="1">
      <c r="A192" s="1"/>
    </row>
    <row r="193" ht="12.75" customHeight="1">
      <c r="A193" s="1"/>
    </row>
    <row r="194" ht="12.75" customHeight="1">
      <c r="A194" s="1"/>
    </row>
    <row r="195" ht="12.75" customHeight="1">
      <c r="A195" s="1"/>
    </row>
    <row r="196" ht="12.75" customHeight="1">
      <c r="A196" s="1"/>
    </row>
    <row r="197" ht="12.75" customHeight="1">
      <c r="A197" s="1"/>
    </row>
    <row r="198" ht="12.75" customHeight="1">
      <c r="A198" s="1"/>
    </row>
    <row r="199" ht="12.75" customHeight="1">
      <c r="A199" s="1"/>
    </row>
    <row r="200" ht="12.75" customHeight="1">
      <c r="A200" s="1"/>
    </row>
    <row r="201" ht="12.75" customHeight="1">
      <c r="A201" s="1"/>
    </row>
    <row r="202" ht="12.75" customHeight="1">
      <c r="A202" s="1"/>
    </row>
    <row r="203" ht="12.75" customHeight="1">
      <c r="A203" s="1"/>
    </row>
    <row r="204" ht="12.75" customHeight="1">
      <c r="A204" s="1"/>
    </row>
    <row r="205" ht="12.75" customHeight="1">
      <c r="A205" s="1"/>
    </row>
    <row r="206" ht="12.75" customHeight="1">
      <c r="A206" s="1"/>
    </row>
    <row r="207" ht="12.75" customHeight="1">
      <c r="A207" s="1"/>
    </row>
    <row r="208" ht="12.75" customHeight="1">
      <c r="A208" s="1"/>
    </row>
    <row r="209" ht="12.75" customHeight="1">
      <c r="A209" s="1"/>
    </row>
    <row r="210" ht="12.75" customHeight="1">
      <c r="A210" s="1"/>
    </row>
    <row r="211" ht="12.75" customHeight="1">
      <c r="A211" s="1"/>
    </row>
    <row r="212" ht="12.75" customHeight="1">
      <c r="A212" s="1"/>
    </row>
    <row r="213" ht="12.75" customHeight="1">
      <c r="A213" s="1"/>
    </row>
    <row r="214" ht="12.75" customHeight="1">
      <c r="A214" s="1"/>
    </row>
    <row r="215" ht="12.75" customHeight="1">
      <c r="A215" s="1"/>
    </row>
    <row r="216" ht="12.75" customHeight="1">
      <c r="A216" s="1"/>
    </row>
    <row r="217" ht="12.75" customHeight="1">
      <c r="A217" s="1"/>
    </row>
    <row r="218" ht="12.75" customHeight="1">
      <c r="A218" s="1"/>
    </row>
    <row r="219" ht="12.75" customHeight="1">
      <c r="A219" s="1"/>
    </row>
    <row r="220" ht="12.75" customHeight="1">
      <c r="A220" s="1"/>
    </row>
    <row r="221" ht="12.75" customHeight="1">
      <c r="A221" s="1"/>
    </row>
    <row r="222" ht="12.75" customHeight="1">
      <c r="A222" s="1"/>
    </row>
    <row r="223" ht="12.75" customHeight="1">
      <c r="A223" s="1"/>
    </row>
    <row r="224" ht="12.75" customHeight="1">
      <c r="A224" s="1"/>
    </row>
    <row r="225" ht="12.75" customHeight="1">
      <c r="A225" s="1"/>
    </row>
    <row r="226" ht="12.75" customHeight="1">
      <c r="A226" s="1"/>
    </row>
    <row r="227" ht="12.75" customHeight="1">
      <c r="A227" s="1"/>
    </row>
    <row r="228" ht="12.75" customHeight="1">
      <c r="A228" s="1"/>
    </row>
    <row r="229" ht="12.75" customHeight="1">
      <c r="A229" s="1"/>
    </row>
    <row r="230" ht="12.75" customHeight="1">
      <c r="A230" s="1"/>
    </row>
    <row r="231" ht="12.75" customHeight="1">
      <c r="A231" s="1"/>
    </row>
    <row r="232" ht="12.75" customHeight="1">
      <c r="A232" s="1"/>
    </row>
    <row r="233" ht="12.75" customHeight="1">
      <c r="A233" s="1"/>
    </row>
    <row r="234" ht="12.75" customHeight="1">
      <c r="A234" s="1"/>
    </row>
    <row r="235" ht="12.75" customHeight="1">
      <c r="A235" s="1"/>
    </row>
    <row r="236" ht="12.75" customHeight="1">
      <c r="A236" s="1"/>
    </row>
    <row r="237" ht="12.75" customHeight="1">
      <c r="A237" s="1"/>
    </row>
    <row r="238" ht="12.75" customHeight="1">
      <c r="A238" s="1"/>
    </row>
    <row r="239" ht="12.75" customHeight="1">
      <c r="A239" s="1"/>
    </row>
    <row r="240" ht="12.75" customHeight="1">
      <c r="A240" s="1"/>
    </row>
    <row r="241" ht="12.75" customHeight="1">
      <c r="A241" s="1"/>
    </row>
    <row r="242" ht="12.75" customHeight="1">
      <c r="A242" s="1"/>
    </row>
    <row r="243" ht="12.75" customHeight="1">
      <c r="A243" s="1"/>
    </row>
    <row r="244" ht="12.75" customHeight="1">
      <c r="A244" s="1"/>
    </row>
    <row r="245" ht="12.75" customHeight="1">
      <c r="A245" s="1"/>
    </row>
    <row r="246" ht="12.75" customHeight="1">
      <c r="A246" s="1"/>
    </row>
    <row r="247" ht="12.75" customHeight="1">
      <c r="A247" s="1"/>
    </row>
    <row r="248" ht="12.75" customHeight="1">
      <c r="A248" s="1"/>
    </row>
    <row r="249" ht="12.75" customHeight="1">
      <c r="A249" s="1"/>
    </row>
    <row r="250" ht="12.75" customHeight="1">
      <c r="A250" s="1"/>
    </row>
    <row r="251" ht="12.75" customHeight="1">
      <c r="A251" s="1"/>
    </row>
    <row r="252" ht="12.75" customHeight="1">
      <c r="A252" s="1"/>
    </row>
    <row r="253" ht="12.75" customHeight="1">
      <c r="A253" s="1"/>
    </row>
    <row r="254" ht="12.75" customHeight="1">
      <c r="A254" s="1"/>
    </row>
    <row r="255" ht="12.75" customHeight="1">
      <c r="A255" s="1"/>
    </row>
    <row r="256" ht="12.75" customHeight="1">
      <c r="A256" s="1"/>
    </row>
    <row r="257" ht="12.75" customHeight="1">
      <c r="A257" s="1"/>
    </row>
    <row r="258" ht="12.75" customHeight="1">
      <c r="A258" s="1"/>
    </row>
    <row r="259" ht="12.75" customHeight="1">
      <c r="A259" s="1"/>
    </row>
    <row r="260" ht="12.75" customHeight="1">
      <c r="A260" s="1"/>
    </row>
    <row r="261" ht="12.75" customHeight="1">
      <c r="A261" s="1"/>
    </row>
    <row r="262" ht="12.75" customHeight="1">
      <c r="A262" s="1"/>
    </row>
    <row r="263" ht="12.75" customHeight="1">
      <c r="A263" s="1"/>
    </row>
    <row r="264" ht="12.75" customHeight="1">
      <c r="A264" s="1"/>
    </row>
    <row r="265" ht="12.75" customHeight="1">
      <c r="A265" s="1"/>
    </row>
    <row r="266" ht="12.75" customHeight="1">
      <c r="A266" s="1"/>
    </row>
    <row r="267" ht="12.75" customHeight="1">
      <c r="A267" s="1"/>
    </row>
    <row r="268" ht="12.75" customHeight="1">
      <c r="A268" s="1"/>
    </row>
    <row r="269" ht="12.75" customHeight="1">
      <c r="A269" s="1"/>
    </row>
    <row r="270" ht="12.75" customHeight="1">
      <c r="A270" s="1"/>
    </row>
    <row r="271" ht="12.75" customHeight="1">
      <c r="A271" s="1"/>
    </row>
    <row r="272" ht="12.75" customHeight="1">
      <c r="A272" s="1"/>
    </row>
    <row r="273" ht="12.75" customHeight="1">
      <c r="A273" s="1"/>
    </row>
    <row r="274" ht="12.75" customHeight="1">
      <c r="A274" s="1"/>
    </row>
    <row r="275" ht="12.75" customHeight="1">
      <c r="A275" s="1"/>
    </row>
    <row r="276" ht="12.75" customHeight="1">
      <c r="A276" s="1"/>
    </row>
    <row r="277" ht="12.75" customHeight="1">
      <c r="A277" s="1"/>
    </row>
    <row r="278" ht="12.75" customHeight="1">
      <c r="A278" s="1"/>
    </row>
    <row r="279" ht="12.75" customHeight="1">
      <c r="A279" s="1"/>
    </row>
    <row r="280" ht="12.75" customHeight="1">
      <c r="A280" s="1"/>
    </row>
    <row r="281" ht="12.75" customHeight="1">
      <c r="A281" s="1"/>
    </row>
    <row r="282" ht="12.75" customHeight="1">
      <c r="A282" s="1"/>
    </row>
    <row r="283" ht="12.75" customHeight="1">
      <c r="A283" s="1"/>
    </row>
    <row r="284" ht="12.75" customHeight="1">
      <c r="A284" s="1"/>
    </row>
    <row r="285" ht="12.75" customHeight="1">
      <c r="A285" s="1"/>
    </row>
    <row r="286" ht="12.75" customHeight="1">
      <c r="A286" s="1"/>
    </row>
    <row r="287" ht="12.75" customHeight="1">
      <c r="A287" s="1"/>
    </row>
    <row r="288" ht="12.75" customHeight="1">
      <c r="A288" s="1"/>
    </row>
    <row r="289" ht="12.75" customHeight="1">
      <c r="A289" s="1"/>
    </row>
    <row r="290" ht="12.75" customHeight="1">
      <c r="A290" s="1"/>
    </row>
    <row r="291" ht="12.75" customHeight="1">
      <c r="A291" s="1"/>
    </row>
    <row r="292" ht="12.75" customHeight="1">
      <c r="A292" s="1"/>
    </row>
    <row r="293" ht="12.75" customHeight="1">
      <c r="A293" s="1"/>
    </row>
    <row r="294" ht="12.75" customHeight="1">
      <c r="A294" s="1"/>
    </row>
    <row r="295" ht="12.75" customHeight="1">
      <c r="A295" s="1"/>
    </row>
    <row r="296" ht="12.75" customHeight="1">
      <c r="A296" s="1"/>
    </row>
    <row r="297" ht="12.75" customHeight="1">
      <c r="A297" s="1"/>
    </row>
    <row r="298" ht="12.75" customHeight="1">
      <c r="A298" s="1"/>
    </row>
    <row r="299" ht="12.75" customHeight="1">
      <c r="A299" s="1"/>
    </row>
    <row r="300" ht="12.75" customHeight="1">
      <c r="A300" s="1"/>
    </row>
    <row r="301" ht="12.75" customHeight="1">
      <c r="A301" s="1"/>
    </row>
    <row r="302" ht="12.75" customHeight="1">
      <c r="A302" s="1"/>
    </row>
    <row r="303" ht="12.75" customHeight="1">
      <c r="A303" s="1"/>
    </row>
    <row r="304" ht="12.75" customHeight="1">
      <c r="A304" s="1"/>
    </row>
    <row r="305" ht="12.75" customHeight="1">
      <c r="A305" s="1"/>
    </row>
    <row r="306" ht="12.75" customHeight="1">
      <c r="A306" s="1"/>
    </row>
    <row r="307" ht="12.75" customHeight="1">
      <c r="A307" s="1"/>
    </row>
    <row r="308" ht="12.75" customHeight="1">
      <c r="A308" s="1"/>
    </row>
    <row r="309" ht="12.75" customHeight="1">
      <c r="A309" s="1"/>
    </row>
    <row r="310" ht="12.75" customHeight="1">
      <c r="A310" s="1"/>
    </row>
    <row r="311" ht="12.75" customHeight="1">
      <c r="A311" s="1"/>
    </row>
    <row r="312" ht="12.75" customHeight="1">
      <c r="A312" s="1"/>
    </row>
    <row r="313" ht="12.75" customHeight="1">
      <c r="A313" s="1"/>
    </row>
    <row r="314" ht="12.75" customHeight="1">
      <c r="A314" s="1"/>
    </row>
    <row r="315" ht="12.75" customHeight="1">
      <c r="A315" s="1"/>
    </row>
    <row r="316" ht="12.75" customHeight="1">
      <c r="A316" s="1"/>
    </row>
    <row r="317" ht="12.75" customHeight="1">
      <c r="A317" s="1"/>
    </row>
    <row r="318" ht="12.75" customHeight="1">
      <c r="A318" s="1"/>
    </row>
    <row r="319" ht="12.75" customHeight="1">
      <c r="A319" s="1"/>
    </row>
    <row r="320" ht="12.75" customHeight="1">
      <c r="A320" s="1"/>
    </row>
    <row r="321" ht="12.75" customHeight="1">
      <c r="A321" s="1"/>
    </row>
    <row r="322" ht="12.75" customHeight="1">
      <c r="A322" s="1"/>
    </row>
    <row r="323" ht="12.75" customHeight="1">
      <c r="A323" s="1"/>
    </row>
    <row r="324" ht="12.75" customHeight="1">
      <c r="A324" s="1"/>
    </row>
    <row r="325" ht="12.75" customHeight="1">
      <c r="A325" s="1"/>
    </row>
    <row r="326" ht="12.75" customHeight="1">
      <c r="A326" s="1"/>
    </row>
    <row r="327" ht="12.75" customHeight="1">
      <c r="A327" s="1"/>
    </row>
    <row r="328" ht="12.75" customHeight="1">
      <c r="A328" s="1"/>
    </row>
    <row r="329" ht="12.75" customHeight="1">
      <c r="A329" s="1"/>
    </row>
    <row r="330" ht="12.75" customHeight="1">
      <c r="A330" s="1"/>
    </row>
    <row r="331" ht="12.75" customHeight="1">
      <c r="A331" s="1"/>
    </row>
    <row r="332" ht="12.75" customHeight="1">
      <c r="A332" s="1"/>
    </row>
    <row r="333" ht="12.75" customHeight="1">
      <c r="A333" s="1"/>
    </row>
    <row r="334" ht="12.75" customHeight="1">
      <c r="A334" s="1"/>
    </row>
    <row r="335" ht="12.75" customHeight="1">
      <c r="A335" s="1"/>
    </row>
    <row r="336" ht="12.75" customHeight="1">
      <c r="A336" s="1"/>
    </row>
    <row r="337" ht="12.75" customHeight="1">
      <c r="A337" s="1"/>
    </row>
    <row r="338" ht="12.75" customHeight="1">
      <c r="A338" s="1"/>
    </row>
    <row r="339" ht="12.75" customHeight="1">
      <c r="A339" s="1"/>
    </row>
    <row r="340" ht="12.75" customHeight="1">
      <c r="A340" s="1"/>
    </row>
    <row r="341" ht="12.75" customHeight="1">
      <c r="A341" s="1"/>
    </row>
    <row r="342" ht="12.75" customHeight="1">
      <c r="A342" s="1"/>
    </row>
    <row r="343" ht="12.75" customHeight="1">
      <c r="A343" s="1"/>
    </row>
    <row r="344" ht="12.75" customHeight="1">
      <c r="A344" s="1"/>
    </row>
    <row r="345" ht="12.75" customHeight="1">
      <c r="A345" s="1"/>
    </row>
    <row r="346" ht="12.75" customHeight="1">
      <c r="A346" s="1"/>
    </row>
    <row r="347" ht="12.75" customHeight="1">
      <c r="A347" s="1"/>
    </row>
    <row r="348" ht="12.75" customHeight="1">
      <c r="A348" s="1"/>
    </row>
    <row r="349" ht="12.75" customHeight="1">
      <c r="A349" s="1"/>
    </row>
    <row r="350" ht="12.75" customHeight="1">
      <c r="A350" s="1"/>
    </row>
    <row r="351" ht="12.75" customHeight="1">
      <c r="A351" s="1"/>
    </row>
    <row r="352" ht="12.75" customHeight="1">
      <c r="A352" s="1"/>
    </row>
    <row r="353" ht="12.75" customHeight="1">
      <c r="A353" s="1"/>
    </row>
    <row r="354" ht="12.75" customHeight="1">
      <c r="A354" s="1"/>
    </row>
    <row r="355" ht="12.75" customHeight="1">
      <c r="A355" s="1"/>
    </row>
    <row r="356" ht="12.75" customHeight="1">
      <c r="A356" s="1"/>
    </row>
    <row r="357" ht="12.75" customHeight="1">
      <c r="A357" s="1"/>
    </row>
    <row r="358" ht="12.75" customHeight="1">
      <c r="A358" s="1"/>
    </row>
    <row r="359" ht="12.75" customHeight="1">
      <c r="A359" s="1"/>
    </row>
    <row r="360" ht="12.75" customHeight="1">
      <c r="A360" s="1"/>
    </row>
    <row r="361" ht="12.75" customHeight="1">
      <c r="A361" s="1"/>
    </row>
    <row r="362" ht="12.75" customHeight="1">
      <c r="A362" s="1"/>
    </row>
    <row r="363" ht="12.75" customHeight="1">
      <c r="A363" s="1"/>
    </row>
    <row r="364" ht="12.75" customHeight="1">
      <c r="A364" s="1"/>
    </row>
    <row r="365" ht="12.75" customHeight="1">
      <c r="A365" s="1"/>
    </row>
    <row r="366" ht="12.75" customHeight="1">
      <c r="A366" s="1"/>
    </row>
    <row r="367" ht="12.75" customHeight="1">
      <c r="A367" s="1"/>
    </row>
    <row r="368" ht="12.75" customHeight="1">
      <c r="A368" s="1"/>
    </row>
    <row r="369" ht="12.75" customHeight="1">
      <c r="A369" s="1"/>
    </row>
    <row r="370" ht="12.75" customHeight="1">
      <c r="A370" s="1"/>
    </row>
    <row r="371" ht="12.75" customHeight="1">
      <c r="A371" s="1"/>
    </row>
    <row r="372" ht="12.75" customHeight="1">
      <c r="A372" s="1"/>
    </row>
    <row r="373" ht="12.75" customHeight="1">
      <c r="A373" s="1"/>
    </row>
    <row r="374" ht="12.75" customHeight="1">
      <c r="A374" s="1"/>
    </row>
    <row r="375" ht="12.75" customHeight="1">
      <c r="A375" s="1"/>
    </row>
    <row r="376" ht="12.75" customHeight="1">
      <c r="A376" s="1"/>
    </row>
    <row r="377" ht="12.75" customHeight="1">
      <c r="A377" s="1"/>
    </row>
    <row r="378" ht="12.75" customHeight="1">
      <c r="A378" s="1"/>
    </row>
    <row r="379" ht="12.75" customHeight="1">
      <c r="A379" s="1"/>
    </row>
    <row r="380" ht="12.75" customHeight="1">
      <c r="A380" s="1"/>
    </row>
    <row r="381" ht="12.75" customHeight="1">
      <c r="A381" s="1"/>
    </row>
    <row r="382" ht="12.75" customHeight="1">
      <c r="A382" s="1"/>
    </row>
    <row r="383" ht="12.75" customHeight="1">
      <c r="A383" s="1"/>
    </row>
    <row r="384" ht="12.75" customHeight="1">
      <c r="A384" s="1"/>
    </row>
    <row r="385" ht="12.75" customHeight="1">
      <c r="A385" s="1"/>
    </row>
    <row r="386" ht="12.75" customHeight="1">
      <c r="A386" s="1"/>
    </row>
    <row r="387" ht="12.75" customHeight="1">
      <c r="A387" s="1"/>
    </row>
    <row r="388" ht="12.75" customHeight="1">
      <c r="A388" s="1"/>
    </row>
    <row r="389" ht="12.75" customHeight="1">
      <c r="A389" s="1"/>
    </row>
    <row r="390" ht="12.75" customHeight="1">
      <c r="A390" s="1"/>
    </row>
    <row r="391" ht="12.75" customHeight="1">
      <c r="A391" s="1"/>
    </row>
    <row r="392" ht="12.75" customHeight="1">
      <c r="A392" s="1"/>
    </row>
    <row r="393" ht="12.75" customHeight="1">
      <c r="A393" s="1"/>
    </row>
    <row r="394" ht="12.75" customHeight="1">
      <c r="A394" s="1"/>
    </row>
    <row r="395" ht="12.75" customHeight="1">
      <c r="A395" s="1"/>
    </row>
    <row r="396" ht="12.75" customHeight="1">
      <c r="A396" s="1"/>
    </row>
    <row r="397" ht="12.75" customHeight="1">
      <c r="A397" s="1"/>
    </row>
    <row r="398" ht="12.75" customHeight="1">
      <c r="A398" s="1"/>
    </row>
    <row r="399" ht="12.75" customHeight="1">
      <c r="A399" s="1"/>
    </row>
    <row r="400" ht="12.75" customHeight="1">
      <c r="A400" s="1"/>
    </row>
    <row r="401" ht="12.75" customHeight="1">
      <c r="A401" s="1"/>
    </row>
    <row r="402" ht="12.75" customHeight="1">
      <c r="A402" s="1"/>
    </row>
    <row r="403" ht="12.75" customHeight="1">
      <c r="A403" s="1"/>
    </row>
    <row r="404" ht="12.75" customHeight="1">
      <c r="A404" s="1"/>
    </row>
    <row r="405" ht="12.75" customHeight="1">
      <c r="A405" s="1"/>
    </row>
    <row r="406" ht="12.75" customHeight="1">
      <c r="A406" s="1"/>
    </row>
    <row r="407" ht="12.75" customHeight="1">
      <c r="A407" s="1"/>
    </row>
    <row r="408" ht="12.75" customHeight="1">
      <c r="A408" s="1"/>
    </row>
    <row r="409" ht="12.75" customHeight="1">
      <c r="A409" s="1"/>
    </row>
    <row r="410" ht="12.75" customHeight="1">
      <c r="A410" s="1"/>
    </row>
    <row r="411" ht="12.75" customHeight="1">
      <c r="A411" s="1"/>
    </row>
    <row r="412" ht="12.75" customHeight="1">
      <c r="A412" s="1"/>
    </row>
    <row r="413" ht="12.75" customHeight="1">
      <c r="A413" s="1"/>
    </row>
    <row r="414" ht="12.75" customHeight="1">
      <c r="A414" s="1"/>
    </row>
    <row r="415" ht="12.75" customHeight="1">
      <c r="A415" s="1"/>
    </row>
    <row r="416" ht="12.75" customHeight="1">
      <c r="A416" s="1"/>
    </row>
    <row r="417" ht="12.75" customHeight="1">
      <c r="A417" s="1"/>
    </row>
    <row r="418" ht="12.75" customHeight="1">
      <c r="A418" s="1"/>
    </row>
    <row r="419" ht="12.75" customHeight="1">
      <c r="A419" s="1"/>
    </row>
    <row r="420" ht="12.75" customHeight="1">
      <c r="A420" s="1"/>
    </row>
    <row r="421" ht="12.75" customHeight="1">
      <c r="A421" s="1"/>
    </row>
    <row r="422" ht="12.75" customHeight="1">
      <c r="A422" s="1"/>
    </row>
    <row r="423" ht="12.75" customHeight="1">
      <c r="A423" s="1"/>
    </row>
    <row r="424" ht="12.75" customHeight="1">
      <c r="A424" s="1"/>
    </row>
    <row r="425" ht="12.75" customHeight="1">
      <c r="A425" s="1"/>
    </row>
    <row r="426" ht="12.75" customHeight="1">
      <c r="A426" s="1"/>
    </row>
    <row r="427" ht="12.75" customHeight="1">
      <c r="A427" s="1"/>
    </row>
    <row r="428" ht="12.75" customHeight="1">
      <c r="A428" s="1"/>
    </row>
    <row r="429" ht="12.75" customHeight="1">
      <c r="A429" s="1"/>
    </row>
    <row r="430" ht="12.75" customHeight="1">
      <c r="A430" s="1"/>
    </row>
    <row r="431" ht="12.75" customHeight="1">
      <c r="A431" s="1"/>
    </row>
    <row r="432" ht="12.75" customHeight="1">
      <c r="A432" s="1"/>
    </row>
    <row r="433" ht="12.75" customHeight="1">
      <c r="A433" s="1"/>
    </row>
    <row r="434" ht="12.75" customHeight="1">
      <c r="A434" s="1"/>
    </row>
    <row r="435" ht="12.75" customHeight="1">
      <c r="A435" s="1"/>
    </row>
    <row r="436" ht="12.75" customHeight="1">
      <c r="A436" s="1"/>
    </row>
    <row r="437" ht="12.75" customHeight="1">
      <c r="A437" s="1"/>
    </row>
    <row r="438" ht="12.75" customHeight="1">
      <c r="A438" s="1"/>
    </row>
    <row r="439" ht="12.75" customHeight="1">
      <c r="A439" s="1"/>
    </row>
    <row r="440" ht="12.75" customHeight="1">
      <c r="A440" s="1"/>
    </row>
    <row r="441" ht="12.75" customHeight="1">
      <c r="A441" s="1"/>
    </row>
    <row r="442" ht="12.75" customHeight="1">
      <c r="A442" s="1"/>
    </row>
    <row r="443" ht="12.75" customHeight="1">
      <c r="A443" s="1"/>
    </row>
    <row r="444" ht="12.75" customHeight="1">
      <c r="A444" s="1"/>
    </row>
    <row r="445" ht="12.75" customHeight="1">
      <c r="A445" s="1"/>
    </row>
    <row r="446" ht="12.75" customHeight="1">
      <c r="A446" s="1"/>
    </row>
    <row r="447" ht="12.75" customHeight="1">
      <c r="A447" s="1"/>
    </row>
    <row r="448" ht="12.75" customHeight="1">
      <c r="A448" s="1"/>
    </row>
    <row r="449" ht="12.75" customHeight="1">
      <c r="A449" s="1"/>
    </row>
    <row r="450" ht="12.75" customHeight="1">
      <c r="A450" s="1"/>
    </row>
    <row r="451" ht="12.75" customHeight="1">
      <c r="A451" s="1"/>
    </row>
    <row r="452" ht="12.75" customHeight="1">
      <c r="A452" s="1"/>
    </row>
    <row r="453" ht="12.75" customHeight="1">
      <c r="A453" s="1"/>
    </row>
    <row r="454" ht="12.75" customHeight="1">
      <c r="A454" s="1"/>
    </row>
    <row r="455" ht="12.75" customHeight="1">
      <c r="A455" s="1"/>
    </row>
    <row r="456" ht="12.75" customHeight="1">
      <c r="A456" s="1"/>
    </row>
    <row r="457" ht="12.75" customHeight="1">
      <c r="A457" s="1"/>
    </row>
    <row r="458" ht="12.75" customHeight="1">
      <c r="A458" s="1"/>
    </row>
    <row r="459" ht="12.75" customHeight="1">
      <c r="A459" s="1"/>
    </row>
    <row r="460" ht="12.75" customHeight="1">
      <c r="A460" s="1"/>
    </row>
    <row r="461" ht="12.75" customHeight="1">
      <c r="A461" s="1"/>
    </row>
    <row r="462" ht="12.75" customHeight="1">
      <c r="A462" s="1"/>
    </row>
    <row r="463" ht="12.75" customHeight="1">
      <c r="A463" s="1"/>
    </row>
    <row r="464" ht="12.75" customHeight="1">
      <c r="A464" s="1"/>
    </row>
    <row r="465" ht="12.75" customHeight="1">
      <c r="A465" s="1"/>
    </row>
    <row r="466" ht="12.75" customHeight="1">
      <c r="A466" s="1"/>
    </row>
    <row r="467" ht="12.75" customHeight="1">
      <c r="A467" s="1"/>
    </row>
    <row r="468" ht="12.75" customHeight="1">
      <c r="A468" s="1"/>
    </row>
    <row r="469" ht="12.75" customHeight="1">
      <c r="A469" s="1"/>
    </row>
    <row r="470" ht="12.75" customHeight="1">
      <c r="A470" s="1"/>
    </row>
    <row r="471" ht="12.75" customHeight="1">
      <c r="A471" s="1"/>
    </row>
    <row r="472" ht="12.75" customHeight="1">
      <c r="A472" s="1"/>
    </row>
    <row r="473" ht="12.75" customHeight="1">
      <c r="A473" s="1"/>
    </row>
    <row r="474" ht="12.75" customHeight="1">
      <c r="A474" s="1"/>
    </row>
    <row r="475" ht="12.75" customHeight="1">
      <c r="A475" s="1"/>
    </row>
    <row r="476" ht="12.75" customHeight="1">
      <c r="A476" s="1"/>
    </row>
    <row r="477" ht="12.75" customHeight="1">
      <c r="A477" s="1"/>
    </row>
    <row r="478" ht="12.75" customHeight="1">
      <c r="A478" s="1"/>
    </row>
    <row r="479" ht="12.75" customHeight="1">
      <c r="A479" s="1"/>
    </row>
    <row r="480" ht="12.75" customHeight="1">
      <c r="A480" s="1"/>
    </row>
    <row r="481" ht="12.75" customHeight="1">
      <c r="A481" s="1"/>
    </row>
    <row r="482" ht="12.75" customHeight="1">
      <c r="A482" s="1"/>
    </row>
    <row r="483" ht="12.75" customHeight="1">
      <c r="A483" s="1"/>
    </row>
    <row r="484" ht="12.75" customHeight="1">
      <c r="A484" s="1"/>
    </row>
    <row r="485" ht="12.75" customHeight="1">
      <c r="A485" s="1"/>
    </row>
    <row r="486" ht="12.75" customHeight="1">
      <c r="A486" s="1"/>
    </row>
    <row r="487" ht="12.75" customHeight="1">
      <c r="A487" s="1"/>
    </row>
    <row r="488" ht="12.75" customHeight="1">
      <c r="A488" s="1"/>
    </row>
    <row r="489" ht="12.75" customHeight="1">
      <c r="A489" s="1"/>
    </row>
    <row r="490" ht="12.75" customHeight="1">
      <c r="A490" s="1"/>
    </row>
    <row r="491" ht="12.75" customHeight="1">
      <c r="A491" s="1"/>
    </row>
    <row r="492" ht="12.75" customHeight="1">
      <c r="A492" s="1"/>
    </row>
    <row r="493" ht="12.75" customHeight="1">
      <c r="A493" s="1"/>
    </row>
    <row r="494" ht="12.75" customHeight="1">
      <c r="A494" s="1"/>
    </row>
    <row r="495" ht="12.75" customHeight="1">
      <c r="A495" s="1"/>
    </row>
    <row r="496" ht="12.75" customHeight="1">
      <c r="A496" s="1"/>
    </row>
    <row r="497" ht="12.75" customHeight="1">
      <c r="A497" s="1"/>
    </row>
    <row r="498" ht="12.75" customHeight="1">
      <c r="A498" s="1"/>
    </row>
    <row r="499" ht="12.75" customHeight="1">
      <c r="A499" s="1"/>
    </row>
    <row r="500" ht="12.75" customHeight="1">
      <c r="A500" s="1"/>
    </row>
    <row r="501" ht="12.75" customHeight="1">
      <c r="A501" s="1"/>
    </row>
    <row r="502" ht="12.75" customHeight="1">
      <c r="A502" s="1"/>
    </row>
    <row r="503" ht="12.75" customHeight="1">
      <c r="A503" s="1"/>
    </row>
    <row r="504" ht="12.75" customHeight="1">
      <c r="A504" s="1"/>
    </row>
    <row r="505" ht="12.75" customHeight="1">
      <c r="A505" s="1"/>
    </row>
    <row r="506" ht="12.75" customHeight="1">
      <c r="A506" s="1"/>
    </row>
    <row r="507" ht="12.75" customHeight="1">
      <c r="A507" s="1"/>
    </row>
    <row r="508" ht="12.75" customHeight="1">
      <c r="A508" s="1"/>
    </row>
    <row r="509" ht="12.75" customHeight="1">
      <c r="A509" s="1"/>
    </row>
    <row r="510" ht="12.75" customHeight="1">
      <c r="A510" s="1"/>
    </row>
    <row r="511" ht="12.75" customHeight="1">
      <c r="A511" s="1"/>
    </row>
    <row r="512" ht="12.75" customHeight="1">
      <c r="A512" s="1"/>
    </row>
    <row r="513" ht="12.75" customHeight="1">
      <c r="A513" s="1"/>
    </row>
    <row r="514" ht="12.75" customHeight="1">
      <c r="A514" s="1"/>
    </row>
    <row r="515" ht="12.75" customHeight="1">
      <c r="A515" s="1"/>
    </row>
    <row r="516" ht="12.75" customHeight="1">
      <c r="A516" s="1"/>
    </row>
    <row r="517" ht="12.75" customHeight="1">
      <c r="A517" s="1"/>
    </row>
    <row r="518" ht="12.75" customHeight="1">
      <c r="A518" s="1"/>
    </row>
    <row r="519" ht="12.75" customHeight="1">
      <c r="A519" s="1"/>
    </row>
    <row r="520" ht="12.75" customHeight="1">
      <c r="A520" s="1"/>
    </row>
    <row r="521" ht="12.75" customHeight="1">
      <c r="A521" s="1"/>
    </row>
    <row r="522" ht="12.75" customHeight="1">
      <c r="A522" s="1"/>
    </row>
    <row r="523" ht="12.75" customHeight="1">
      <c r="A523" s="1"/>
    </row>
    <row r="524" ht="12.75" customHeight="1">
      <c r="A524" s="1"/>
    </row>
    <row r="525" ht="12.75" customHeight="1">
      <c r="A525" s="1"/>
    </row>
    <row r="526" ht="12.75" customHeight="1">
      <c r="A526" s="1"/>
    </row>
    <row r="527" ht="12.75" customHeight="1">
      <c r="A527" s="1"/>
    </row>
    <row r="528" ht="12.75" customHeight="1">
      <c r="A528" s="1"/>
    </row>
    <row r="529" ht="12.75" customHeight="1">
      <c r="A529" s="1"/>
    </row>
    <row r="530" ht="12.75" customHeight="1">
      <c r="A530" s="1"/>
    </row>
    <row r="531" ht="12.75" customHeight="1">
      <c r="A531" s="1"/>
    </row>
    <row r="532" ht="12.75" customHeight="1">
      <c r="A532" s="1"/>
    </row>
    <row r="533" ht="12.75" customHeight="1">
      <c r="A533" s="1"/>
    </row>
    <row r="534" ht="12.75" customHeight="1">
      <c r="A534" s="1"/>
    </row>
    <row r="535" ht="12.75" customHeight="1">
      <c r="A535" s="1"/>
    </row>
    <row r="536" ht="12.75" customHeight="1">
      <c r="A536" s="1"/>
    </row>
    <row r="537" ht="12.75" customHeight="1">
      <c r="A537" s="1"/>
    </row>
    <row r="538" ht="12.75" customHeight="1">
      <c r="A538" s="1"/>
    </row>
    <row r="539" ht="12.75" customHeight="1">
      <c r="A539" s="1"/>
    </row>
    <row r="540" ht="12.75" customHeight="1">
      <c r="A540" s="1"/>
    </row>
    <row r="541" ht="12.75" customHeight="1">
      <c r="A541" s="1"/>
    </row>
    <row r="542" ht="12.75" customHeight="1">
      <c r="A542" s="1"/>
    </row>
    <row r="543" ht="12.75" customHeight="1">
      <c r="A543" s="1"/>
    </row>
    <row r="544" ht="12.75" customHeight="1">
      <c r="A544" s="1"/>
    </row>
    <row r="545" ht="12.75" customHeight="1">
      <c r="A545" s="1"/>
    </row>
    <row r="546" ht="12.75" customHeight="1">
      <c r="A546" s="1"/>
    </row>
    <row r="547" ht="12.75" customHeight="1">
      <c r="A547" s="1"/>
    </row>
    <row r="548" ht="12.75" customHeight="1">
      <c r="A548" s="1"/>
    </row>
    <row r="549" ht="12.75" customHeight="1">
      <c r="A549" s="1"/>
    </row>
    <row r="550" ht="12.75" customHeight="1">
      <c r="A550" s="1"/>
    </row>
    <row r="551" ht="12.75" customHeight="1">
      <c r="A551" s="1"/>
    </row>
    <row r="552" ht="12.75" customHeight="1">
      <c r="A552" s="1"/>
    </row>
    <row r="553" ht="12.75" customHeight="1">
      <c r="A553" s="1"/>
    </row>
    <row r="554" ht="12.75" customHeight="1">
      <c r="A554" s="1"/>
    </row>
    <row r="555" ht="12.75" customHeight="1">
      <c r="A555" s="1"/>
    </row>
    <row r="556" ht="12.75" customHeight="1">
      <c r="A556" s="1"/>
    </row>
    <row r="557" ht="12.75" customHeight="1">
      <c r="A557" s="1"/>
    </row>
    <row r="558" ht="12.75" customHeight="1">
      <c r="A558" s="1"/>
    </row>
    <row r="559" ht="12.75" customHeight="1">
      <c r="A559" s="1"/>
    </row>
    <row r="560" ht="12.75" customHeight="1">
      <c r="A560" s="1"/>
    </row>
    <row r="561" ht="12.75" customHeight="1">
      <c r="A561" s="1"/>
    </row>
    <row r="562" ht="12.75" customHeight="1">
      <c r="A562" s="1"/>
    </row>
    <row r="563" ht="12.75" customHeight="1">
      <c r="A563" s="1"/>
    </row>
    <row r="564" ht="12.75" customHeight="1">
      <c r="A564" s="1"/>
    </row>
    <row r="565" ht="12.75" customHeight="1">
      <c r="A565" s="1"/>
    </row>
    <row r="566" ht="12.75" customHeight="1">
      <c r="A566" s="1"/>
    </row>
    <row r="567" ht="12.75" customHeight="1">
      <c r="A567" s="1"/>
    </row>
    <row r="568" ht="12.75" customHeight="1">
      <c r="A568" s="1"/>
    </row>
    <row r="569" ht="12.75" customHeight="1">
      <c r="A569" s="1"/>
    </row>
    <row r="570" ht="12.75" customHeight="1">
      <c r="A570" s="1"/>
    </row>
    <row r="571" ht="12.75" customHeight="1">
      <c r="A571" s="1"/>
    </row>
    <row r="572" ht="12.75" customHeight="1">
      <c r="A572" s="1"/>
    </row>
    <row r="573" ht="12.75" customHeight="1">
      <c r="A573" s="1"/>
    </row>
    <row r="574" ht="12.75" customHeight="1">
      <c r="A574" s="1"/>
    </row>
    <row r="575" ht="12.75" customHeight="1">
      <c r="A575" s="1"/>
    </row>
    <row r="576" ht="12.75" customHeight="1">
      <c r="A576" s="1"/>
    </row>
    <row r="577" ht="12.75" customHeight="1">
      <c r="A577" s="1"/>
    </row>
    <row r="578" ht="12.75" customHeight="1">
      <c r="A578" s="1"/>
    </row>
    <row r="579" ht="12.75" customHeight="1">
      <c r="A579" s="1"/>
    </row>
    <row r="580" ht="12.75" customHeight="1">
      <c r="A580" s="1"/>
    </row>
    <row r="581" ht="12.75" customHeight="1">
      <c r="A581" s="1"/>
    </row>
    <row r="582" ht="12.75" customHeight="1">
      <c r="A582" s="1"/>
    </row>
    <row r="583" ht="12.75" customHeight="1">
      <c r="A583" s="1"/>
    </row>
    <row r="584" ht="12.75" customHeight="1">
      <c r="A584" s="1"/>
    </row>
    <row r="585" ht="12.75" customHeight="1">
      <c r="A585" s="1"/>
    </row>
    <row r="586" ht="12.75" customHeight="1">
      <c r="A586" s="1"/>
    </row>
    <row r="587" ht="12.75" customHeight="1">
      <c r="A587" s="1"/>
    </row>
    <row r="588" ht="12.75" customHeight="1">
      <c r="A588" s="1"/>
    </row>
    <row r="589" ht="12.75" customHeight="1">
      <c r="A589" s="1"/>
    </row>
    <row r="590" ht="12.75" customHeight="1">
      <c r="A590" s="1"/>
    </row>
    <row r="591" ht="12.75" customHeight="1">
      <c r="A591" s="1"/>
    </row>
    <row r="592" ht="12.75" customHeight="1">
      <c r="A592" s="1"/>
    </row>
    <row r="593" ht="12.75" customHeight="1">
      <c r="A593" s="1"/>
    </row>
    <row r="594" ht="12.75" customHeight="1">
      <c r="A594" s="1"/>
    </row>
    <row r="595" ht="12.75" customHeight="1">
      <c r="A595" s="1"/>
    </row>
    <row r="596" ht="12.75" customHeight="1">
      <c r="A596" s="1"/>
    </row>
    <row r="597" ht="12.75" customHeight="1">
      <c r="A597" s="1"/>
    </row>
    <row r="598" ht="12.75" customHeight="1">
      <c r="A598" s="1"/>
    </row>
    <row r="599" ht="12.75" customHeight="1">
      <c r="A599" s="1"/>
    </row>
    <row r="600" ht="12.75" customHeight="1">
      <c r="A600" s="1"/>
    </row>
    <row r="601" ht="12.75" customHeight="1">
      <c r="A601" s="1"/>
    </row>
    <row r="602" ht="12.75" customHeight="1">
      <c r="A602" s="1"/>
    </row>
    <row r="603" ht="12.75" customHeight="1">
      <c r="A603" s="1"/>
    </row>
    <row r="604" ht="12.75" customHeight="1">
      <c r="A604" s="1"/>
    </row>
    <row r="605" ht="12.75" customHeight="1">
      <c r="A605" s="1"/>
    </row>
    <row r="606" ht="12.75" customHeight="1">
      <c r="A606" s="1"/>
    </row>
    <row r="607" ht="12.75" customHeight="1">
      <c r="A607" s="1"/>
    </row>
    <row r="608" ht="12.75" customHeight="1">
      <c r="A608" s="1"/>
    </row>
    <row r="609" ht="12.75" customHeight="1">
      <c r="A609" s="1"/>
    </row>
    <row r="610" ht="12.75" customHeight="1">
      <c r="A610" s="1"/>
    </row>
    <row r="611" ht="12.75" customHeight="1">
      <c r="A611" s="1"/>
    </row>
    <row r="612" ht="12.75" customHeight="1">
      <c r="A612" s="1"/>
    </row>
    <row r="613" ht="12.75" customHeight="1">
      <c r="A613" s="1"/>
    </row>
    <row r="614" ht="12.75" customHeight="1">
      <c r="A614" s="1"/>
    </row>
    <row r="615" ht="12.75" customHeight="1">
      <c r="A615" s="1"/>
    </row>
    <row r="616" ht="12.75" customHeight="1">
      <c r="A616" s="1"/>
    </row>
    <row r="617" ht="12.75" customHeight="1">
      <c r="A617" s="1"/>
    </row>
    <row r="618" ht="12.75" customHeight="1">
      <c r="A618" s="1"/>
    </row>
    <row r="619" ht="12.75" customHeight="1">
      <c r="A619" s="1"/>
    </row>
    <row r="620" ht="12.75" customHeight="1">
      <c r="A620" s="1"/>
    </row>
    <row r="621" ht="12.75" customHeight="1">
      <c r="A621" s="1"/>
    </row>
    <row r="622" ht="12.75" customHeight="1">
      <c r="A622" s="1"/>
    </row>
    <row r="623" ht="12.75" customHeight="1">
      <c r="A623" s="1"/>
    </row>
    <row r="624" ht="12.75" customHeight="1">
      <c r="A624" s="1"/>
    </row>
    <row r="625" ht="12.75" customHeight="1">
      <c r="A625" s="1"/>
    </row>
    <row r="626" ht="12.75" customHeight="1">
      <c r="A626" s="1"/>
    </row>
    <row r="627" ht="12.75" customHeight="1">
      <c r="A627" s="1"/>
    </row>
    <row r="628" ht="12.75" customHeight="1">
      <c r="A628" s="1"/>
    </row>
    <row r="629" ht="12.75" customHeight="1">
      <c r="A629" s="1"/>
    </row>
    <row r="630" ht="12.75" customHeight="1">
      <c r="A630" s="1"/>
    </row>
    <row r="631" ht="12.75" customHeight="1">
      <c r="A631" s="1"/>
    </row>
    <row r="632" ht="12.75" customHeight="1">
      <c r="A632" s="1"/>
    </row>
    <row r="633" ht="12.75" customHeight="1">
      <c r="A633" s="1"/>
    </row>
    <row r="634" ht="12.75" customHeight="1">
      <c r="A634" s="1"/>
    </row>
    <row r="635" ht="12.75" customHeight="1">
      <c r="A635" s="1"/>
    </row>
    <row r="636" ht="12.75" customHeight="1">
      <c r="A636" s="1"/>
    </row>
    <row r="637" ht="12.75" customHeight="1">
      <c r="A637" s="1"/>
    </row>
    <row r="638" ht="12.75" customHeight="1">
      <c r="A638" s="1"/>
    </row>
    <row r="639" ht="12.75" customHeight="1">
      <c r="A639" s="1"/>
    </row>
    <row r="640" ht="12.75" customHeight="1">
      <c r="A640" s="1"/>
    </row>
    <row r="641" ht="12.75" customHeight="1">
      <c r="A641" s="1"/>
    </row>
    <row r="642" ht="12.75" customHeight="1">
      <c r="A642" s="1"/>
    </row>
    <row r="643" ht="12.75" customHeight="1">
      <c r="A643" s="1"/>
    </row>
    <row r="644" ht="12.75" customHeight="1">
      <c r="A644" s="1"/>
    </row>
    <row r="645" ht="12.75" customHeight="1">
      <c r="A645" s="1"/>
    </row>
    <row r="646" ht="12.75" customHeight="1">
      <c r="A646" s="1"/>
    </row>
    <row r="647" ht="12.75" customHeight="1">
      <c r="A647" s="1"/>
    </row>
    <row r="648" ht="12.75" customHeight="1">
      <c r="A648" s="1"/>
    </row>
    <row r="649" ht="12.75" customHeight="1">
      <c r="A649" s="1"/>
    </row>
    <row r="650" ht="12.75" customHeight="1">
      <c r="A650" s="1"/>
    </row>
    <row r="651" ht="12.75" customHeight="1">
      <c r="A651" s="1"/>
    </row>
    <row r="652" ht="12.75" customHeight="1">
      <c r="A652" s="1"/>
    </row>
    <row r="653" ht="12.75" customHeight="1">
      <c r="A653" s="1"/>
    </row>
    <row r="654" ht="12.75" customHeight="1">
      <c r="A654" s="1"/>
    </row>
    <row r="655" ht="12.75" customHeight="1">
      <c r="A655" s="1"/>
    </row>
    <row r="656" ht="12.75" customHeight="1">
      <c r="A656" s="1"/>
    </row>
    <row r="657" ht="12.75" customHeight="1">
      <c r="A657" s="1"/>
    </row>
    <row r="658" ht="12.75" customHeight="1">
      <c r="A658" s="1"/>
    </row>
    <row r="659" ht="12.75" customHeight="1">
      <c r="A659" s="1"/>
    </row>
    <row r="660" ht="12.75" customHeight="1">
      <c r="A660" s="1"/>
    </row>
    <row r="661" ht="12.75" customHeight="1">
      <c r="A661" s="1"/>
    </row>
    <row r="662" ht="12.75" customHeight="1">
      <c r="A662" s="1"/>
    </row>
    <row r="663" ht="12.75" customHeight="1">
      <c r="A663" s="1"/>
    </row>
    <row r="664" ht="12.75" customHeight="1">
      <c r="A664" s="1"/>
    </row>
    <row r="665" ht="12.75" customHeight="1">
      <c r="A665" s="1"/>
    </row>
    <row r="666" ht="12.75" customHeight="1">
      <c r="A666" s="1"/>
    </row>
    <row r="667" ht="12.75" customHeight="1">
      <c r="A667" s="1"/>
    </row>
    <row r="668" ht="12.75" customHeight="1">
      <c r="A668" s="1"/>
    </row>
    <row r="669" ht="12.75" customHeight="1">
      <c r="A669" s="1"/>
    </row>
    <row r="670" ht="12.75" customHeight="1">
      <c r="A670" s="1"/>
    </row>
    <row r="671" ht="12.75" customHeight="1">
      <c r="A671" s="1"/>
    </row>
    <row r="672" ht="12.75" customHeight="1">
      <c r="A672" s="1"/>
    </row>
    <row r="673" ht="12.75" customHeight="1">
      <c r="A673" s="1"/>
    </row>
    <row r="674" ht="12.75" customHeight="1">
      <c r="A674" s="1"/>
    </row>
    <row r="675" ht="12.75" customHeight="1">
      <c r="A675" s="1"/>
    </row>
    <row r="676" ht="12.75" customHeight="1">
      <c r="A676" s="1"/>
    </row>
    <row r="677" ht="12.75" customHeight="1">
      <c r="A677" s="1"/>
    </row>
    <row r="678" ht="12.75" customHeight="1">
      <c r="A678" s="1"/>
    </row>
    <row r="679" ht="12.75" customHeight="1">
      <c r="A679" s="1"/>
    </row>
    <row r="680" ht="12.75" customHeight="1">
      <c r="A680" s="1"/>
    </row>
    <row r="681" ht="12.75" customHeight="1">
      <c r="A681" s="1"/>
    </row>
    <row r="682" ht="12.75" customHeight="1">
      <c r="A682" s="1"/>
    </row>
    <row r="683" ht="12.75" customHeight="1">
      <c r="A683" s="1"/>
    </row>
    <row r="684" ht="12.75" customHeight="1">
      <c r="A684" s="1"/>
    </row>
    <row r="685" ht="12.75" customHeight="1">
      <c r="A685" s="1"/>
    </row>
    <row r="686" ht="12.75" customHeight="1">
      <c r="A686" s="1"/>
    </row>
    <row r="687" ht="12.75" customHeight="1">
      <c r="A687" s="1"/>
    </row>
    <row r="688" ht="12.75" customHeight="1">
      <c r="A688" s="1"/>
    </row>
    <row r="689" ht="12.75" customHeight="1">
      <c r="A689" s="1"/>
    </row>
    <row r="690" ht="12.75" customHeight="1">
      <c r="A690" s="1"/>
    </row>
    <row r="691" ht="12.75" customHeight="1">
      <c r="A691" s="1"/>
    </row>
    <row r="692" ht="12.75" customHeight="1">
      <c r="A692" s="1"/>
    </row>
    <row r="693" ht="12.75" customHeight="1">
      <c r="A693" s="1"/>
    </row>
    <row r="694" ht="12.75" customHeight="1">
      <c r="A694" s="1"/>
    </row>
    <row r="695" ht="12.75" customHeight="1">
      <c r="A695" s="1"/>
    </row>
    <row r="696" ht="12.75" customHeight="1">
      <c r="A696" s="1"/>
    </row>
    <row r="697" ht="12.75" customHeight="1">
      <c r="A697" s="1"/>
    </row>
    <row r="698" ht="12.75" customHeight="1">
      <c r="A698" s="1"/>
    </row>
    <row r="699" ht="12.75" customHeight="1">
      <c r="A699" s="1"/>
    </row>
    <row r="700" ht="12.75" customHeight="1">
      <c r="A700" s="1"/>
    </row>
    <row r="701" ht="12.75" customHeight="1">
      <c r="A701" s="1"/>
    </row>
    <row r="702" ht="12.75" customHeight="1">
      <c r="A702" s="1"/>
    </row>
    <row r="703" ht="12.75" customHeight="1">
      <c r="A703" s="1"/>
    </row>
    <row r="704" ht="12.75" customHeight="1">
      <c r="A704" s="1"/>
    </row>
    <row r="705" ht="12.75" customHeight="1">
      <c r="A705" s="1"/>
    </row>
    <row r="706" ht="12.75" customHeight="1">
      <c r="A706" s="1"/>
    </row>
    <row r="707" ht="12.75" customHeight="1">
      <c r="A707" s="1"/>
    </row>
    <row r="708" ht="12.75" customHeight="1">
      <c r="A708" s="1"/>
    </row>
    <row r="709" ht="12.75" customHeight="1">
      <c r="A709" s="1"/>
    </row>
    <row r="710" ht="12.75" customHeight="1">
      <c r="A710" s="1"/>
    </row>
    <row r="711" ht="12.75" customHeight="1">
      <c r="A711" s="1"/>
    </row>
    <row r="712" ht="12.75" customHeight="1">
      <c r="A712" s="1"/>
    </row>
    <row r="713" ht="12.75" customHeight="1">
      <c r="A713" s="1"/>
    </row>
    <row r="714" ht="12.75" customHeight="1">
      <c r="A714" s="1"/>
    </row>
    <row r="715" ht="12.75" customHeight="1">
      <c r="A715" s="1"/>
    </row>
    <row r="716" ht="12.75" customHeight="1">
      <c r="A716" s="1"/>
    </row>
    <row r="717" ht="12.75" customHeight="1">
      <c r="A717" s="1"/>
    </row>
    <row r="718" ht="12.75" customHeight="1">
      <c r="A718" s="1"/>
    </row>
    <row r="719" ht="12.75" customHeight="1">
      <c r="A719" s="1"/>
    </row>
    <row r="720" ht="12.75" customHeight="1">
      <c r="A720" s="1"/>
    </row>
    <row r="721" ht="12.75" customHeight="1">
      <c r="A721" s="1"/>
    </row>
    <row r="722" ht="12.75" customHeight="1">
      <c r="A722" s="1"/>
    </row>
    <row r="723" ht="12.75" customHeight="1">
      <c r="A723" s="1"/>
    </row>
    <row r="724" ht="12.75" customHeight="1">
      <c r="A724" s="1"/>
    </row>
    <row r="725" ht="12.75" customHeight="1">
      <c r="A725" s="1"/>
    </row>
    <row r="726" ht="12.75" customHeight="1">
      <c r="A726" s="1"/>
    </row>
    <row r="727" ht="12.75" customHeight="1">
      <c r="A727" s="1"/>
    </row>
    <row r="728" ht="12.75" customHeight="1">
      <c r="A728" s="1"/>
    </row>
    <row r="729" ht="12.75" customHeight="1">
      <c r="A729" s="1"/>
    </row>
    <row r="730" ht="12.75" customHeight="1">
      <c r="A730" s="1"/>
    </row>
    <row r="731" ht="12.75" customHeight="1">
      <c r="A731" s="1"/>
    </row>
    <row r="732" ht="12.75" customHeight="1">
      <c r="A732" s="1"/>
    </row>
    <row r="733" ht="12.75" customHeight="1">
      <c r="A733" s="1"/>
    </row>
    <row r="734" ht="12.75" customHeight="1">
      <c r="A734" s="1"/>
    </row>
    <row r="735" ht="12.75" customHeight="1">
      <c r="A735" s="1"/>
    </row>
    <row r="736" ht="12.75" customHeight="1">
      <c r="A736" s="1"/>
    </row>
    <row r="737" ht="12.75" customHeight="1">
      <c r="A737" s="1"/>
    </row>
    <row r="738" ht="12.75" customHeight="1">
      <c r="A738" s="1"/>
    </row>
    <row r="739" ht="12.75" customHeight="1">
      <c r="A739" s="1"/>
    </row>
    <row r="740" ht="12.75" customHeight="1">
      <c r="A740" s="1"/>
    </row>
    <row r="741" ht="12.75" customHeight="1">
      <c r="A741" s="1"/>
    </row>
    <row r="742" ht="12.75" customHeight="1">
      <c r="A742" s="1"/>
    </row>
    <row r="743" ht="12.75" customHeight="1">
      <c r="A743" s="1"/>
    </row>
    <row r="744" ht="12.75" customHeight="1">
      <c r="A744" s="1"/>
    </row>
    <row r="745" ht="12.75" customHeight="1">
      <c r="A745" s="1"/>
    </row>
    <row r="746" ht="12.75" customHeight="1">
      <c r="A746" s="1"/>
    </row>
    <row r="747" ht="12.75" customHeight="1">
      <c r="A747" s="1"/>
    </row>
    <row r="748" ht="12.75" customHeight="1">
      <c r="A748" s="1"/>
    </row>
    <row r="749" ht="12.75" customHeight="1">
      <c r="A749" s="1"/>
    </row>
    <row r="750" ht="12.75" customHeight="1">
      <c r="A750" s="1"/>
    </row>
    <row r="751" ht="12.75" customHeight="1">
      <c r="A751" s="1"/>
    </row>
    <row r="752" ht="12.75" customHeight="1">
      <c r="A752" s="1"/>
    </row>
    <row r="753" ht="12.75" customHeight="1">
      <c r="A753" s="1"/>
    </row>
    <row r="754" ht="12.75" customHeight="1">
      <c r="A754" s="1"/>
    </row>
    <row r="755" ht="12.75" customHeight="1">
      <c r="A755" s="1"/>
    </row>
    <row r="756" ht="12.75" customHeight="1">
      <c r="A756" s="1"/>
    </row>
    <row r="757" ht="12.75" customHeight="1">
      <c r="A757" s="1"/>
    </row>
    <row r="758" ht="12.75" customHeight="1">
      <c r="A758" s="1"/>
    </row>
    <row r="759" ht="12.75" customHeight="1">
      <c r="A759" s="1"/>
    </row>
    <row r="760" ht="12.75" customHeight="1">
      <c r="A760" s="1"/>
    </row>
    <row r="761" ht="12.75" customHeight="1">
      <c r="A761" s="1"/>
    </row>
    <row r="762" ht="12.75" customHeight="1">
      <c r="A762" s="1"/>
    </row>
    <row r="763" ht="12.75" customHeight="1">
      <c r="A763" s="1"/>
    </row>
    <row r="764" ht="12.75" customHeight="1">
      <c r="A764" s="1"/>
    </row>
    <row r="765" ht="12.75" customHeight="1">
      <c r="A765" s="1"/>
    </row>
    <row r="766" ht="12.75" customHeight="1">
      <c r="A766" s="1"/>
    </row>
    <row r="767" ht="12.75" customHeight="1">
      <c r="A767" s="1"/>
    </row>
    <row r="768" ht="12.75" customHeight="1">
      <c r="A768" s="1"/>
    </row>
    <row r="769" ht="12.75" customHeight="1">
      <c r="A769" s="1"/>
    </row>
    <row r="770" ht="12.75" customHeight="1">
      <c r="A770" s="1"/>
    </row>
    <row r="771" ht="12.75" customHeight="1">
      <c r="A771" s="1"/>
    </row>
    <row r="772" ht="12.75" customHeight="1">
      <c r="A772" s="1"/>
    </row>
    <row r="773" ht="12.75" customHeight="1">
      <c r="A773" s="1"/>
    </row>
    <row r="774" ht="12.75" customHeight="1">
      <c r="A774" s="1"/>
    </row>
    <row r="775" ht="12.75" customHeight="1">
      <c r="A775" s="1"/>
    </row>
    <row r="776" ht="12.75" customHeight="1">
      <c r="A776" s="1"/>
    </row>
    <row r="777" ht="12.75" customHeight="1">
      <c r="A777" s="1"/>
    </row>
    <row r="778" ht="12.75" customHeight="1">
      <c r="A778" s="1"/>
    </row>
    <row r="779" ht="12.75" customHeight="1">
      <c r="A779" s="1"/>
    </row>
    <row r="780" ht="12.75" customHeight="1">
      <c r="A780" s="1"/>
    </row>
    <row r="781" ht="12.75" customHeight="1">
      <c r="A781" s="1"/>
    </row>
    <row r="782" ht="12.75" customHeight="1">
      <c r="A782" s="1"/>
    </row>
    <row r="783" ht="12.75" customHeight="1">
      <c r="A783" s="1"/>
    </row>
    <row r="784" ht="12.75" customHeight="1">
      <c r="A784" s="1"/>
    </row>
    <row r="785" ht="12.75" customHeight="1">
      <c r="A785" s="1"/>
    </row>
    <row r="786" ht="12.75" customHeight="1">
      <c r="A786" s="1"/>
    </row>
    <row r="787" ht="12.75" customHeight="1">
      <c r="A787" s="1"/>
    </row>
    <row r="788" ht="12.75" customHeight="1">
      <c r="A788" s="1"/>
    </row>
    <row r="789" ht="12.75" customHeight="1">
      <c r="A789" s="1"/>
    </row>
    <row r="790" ht="12.75" customHeight="1">
      <c r="A790" s="1"/>
    </row>
    <row r="791" ht="12.75" customHeight="1">
      <c r="A791" s="1"/>
    </row>
    <row r="792" ht="12.75" customHeight="1">
      <c r="A792" s="1"/>
    </row>
    <row r="793" ht="12.75" customHeight="1">
      <c r="A793" s="1"/>
    </row>
    <row r="794" ht="12.75" customHeight="1">
      <c r="A794" s="1"/>
    </row>
    <row r="795" ht="12.75" customHeight="1">
      <c r="A795" s="1"/>
    </row>
    <row r="796" ht="12.75" customHeight="1">
      <c r="A796" s="1"/>
    </row>
    <row r="797" ht="12.75" customHeight="1">
      <c r="A797" s="1"/>
    </row>
    <row r="798" ht="12.75" customHeight="1">
      <c r="A798" s="1"/>
    </row>
    <row r="799" ht="12.75" customHeight="1">
      <c r="A799" s="1"/>
    </row>
    <row r="800" ht="12.75" customHeight="1">
      <c r="A800" s="1"/>
    </row>
    <row r="801" ht="12.75" customHeight="1">
      <c r="A801" s="1"/>
    </row>
    <row r="802" ht="12.75" customHeight="1">
      <c r="A802" s="1"/>
    </row>
    <row r="803" ht="12.75" customHeight="1">
      <c r="A803" s="1"/>
    </row>
    <row r="804" ht="12.75" customHeight="1">
      <c r="A804" s="1"/>
    </row>
    <row r="805" ht="12.75" customHeight="1">
      <c r="A805" s="1"/>
    </row>
    <row r="806" ht="12.75" customHeight="1">
      <c r="A806" s="1"/>
    </row>
    <row r="807" ht="12.75" customHeight="1">
      <c r="A807" s="1"/>
    </row>
    <row r="808" ht="12.75" customHeight="1">
      <c r="A808" s="1"/>
    </row>
    <row r="809" ht="12.75" customHeight="1">
      <c r="A809" s="1"/>
    </row>
    <row r="810" ht="12.75" customHeight="1">
      <c r="A810" s="1"/>
    </row>
    <row r="811" ht="12.75" customHeight="1">
      <c r="A811" s="1"/>
    </row>
    <row r="812" ht="12.75" customHeight="1">
      <c r="A812" s="1"/>
    </row>
    <row r="813" ht="12.75" customHeight="1">
      <c r="A813" s="1"/>
    </row>
    <row r="814" ht="12.75" customHeight="1">
      <c r="A814" s="1"/>
    </row>
    <row r="815" ht="12.75" customHeight="1">
      <c r="A815" s="1"/>
    </row>
    <row r="816" ht="12.75" customHeight="1">
      <c r="A816" s="1"/>
    </row>
    <row r="817" ht="12.75" customHeight="1">
      <c r="A817" s="1"/>
    </row>
    <row r="818" ht="12.75" customHeight="1">
      <c r="A818" s="1"/>
    </row>
    <row r="819" ht="12.75" customHeight="1">
      <c r="A819" s="1"/>
    </row>
    <row r="820" ht="12.75" customHeight="1">
      <c r="A820" s="1"/>
    </row>
    <row r="821" ht="12.75" customHeight="1">
      <c r="A821" s="1"/>
    </row>
    <row r="822" ht="12.75" customHeight="1">
      <c r="A822" s="1"/>
    </row>
    <row r="823" ht="12.75" customHeight="1">
      <c r="A823" s="1"/>
    </row>
    <row r="824" ht="12.75" customHeight="1">
      <c r="A824" s="1"/>
    </row>
    <row r="825" ht="12.75" customHeight="1">
      <c r="A825" s="1"/>
    </row>
    <row r="826" ht="12.75" customHeight="1">
      <c r="A826" s="1"/>
    </row>
    <row r="827" ht="12.75" customHeight="1">
      <c r="A827" s="1"/>
    </row>
    <row r="828" ht="12.75" customHeight="1">
      <c r="A828" s="1"/>
    </row>
    <row r="829" ht="12.75" customHeight="1">
      <c r="A829" s="1"/>
    </row>
    <row r="830" ht="12.75" customHeight="1">
      <c r="A830" s="1"/>
    </row>
    <row r="831" ht="12.75" customHeight="1">
      <c r="A831" s="1"/>
    </row>
    <row r="832" ht="12.75" customHeight="1">
      <c r="A832" s="1"/>
    </row>
    <row r="833" ht="12.75" customHeight="1">
      <c r="A833" s="1"/>
    </row>
    <row r="834" ht="12.75" customHeight="1">
      <c r="A834" s="1"/>
    </row>
    <row r="835" ht="12.75" customHeight="1">
      <c r="A835" s="1"/>
    </row>
    <row r="836" ht="12.75" customHeight="1">
      <c r="A836" s="1"/>
    </row>
    <row r="837" ht="12.75" customHeight="1">
      <c r="A837" s="1"/>
    </row>
    <row r="838" ht="12.75" customHeight="1">
      <c r="A838" s="1"/>
    </row>
    <row r="839" ht="12.75" customHeight="1">
      <c r="A839" s="1"/>
    </row>
    <row r="840" ht="12.75" customHeight="1">
      <c r="A840" s="1"/>
    </row>
    <row r="841" ht="12.75" customHeight="1">
      <c r="A841" s="1"/>
    </row>
    <row r="842" ht="12.75" customHeight="1">
      <c r="A842" s="1"/>
    </row>
    <row r="843" ht="12.75" customHeight="1">
      <c r="A843" s="1"/>
    </row>
    <row r="844" ht="12.75" customHeight="1">
      <c r="A844" s="1"/>
    </row>
    <row r="845" ht="12.75" customHeight="1">
      <c r="A845" s="1"/>
    </row>
    <row r="846" ht="12.75" customHeight="1">
      <c r="A846" s="1"/>
    </row>
    <row r="847" ht="12.75" customHeight="1">
      <c r="A847" s="1"/>
    </row>
    <row r="848" ht="12.75" customHeight="1">
      <c r="A848" s="1"/>
    </row>
    <row r="849" ht="12.75" customHeight="1">
      <c r="A849" s="1"/>
    </row>
    <row r="850" ht="12.75" customHeight="1">
      <c r="A850" s="1"/>
    </row>
    <row r="851" ht="12.75" customHeight="1">
      <c r="A851" s="1"/>
    </row>
    <row r="852" ht="12.75" customHeight="1">
      <c r="A852" s="1"/>
    </row>
    <row r="853" ht="12.75" customHeight="1">
      <c r="A853" s="1"/>
    </row>
    <row r="854" ht="12.75" customHeight="1">
      <c r="A854" s="1"/>
    </row>
    <row r="855" ht="12.75" customHeight="1">
      <c r="A855" s="1"/>
    </row>
    <row r="856" ht="12.75" customHeight="1">
      <c r="A856" s="1"/>
    </row>
    <row r="857" ht="12.75" customHeight="1">
      <c r="A857" s="1"/>
    </row>
    <row r="858" ht="12.75" customHeight="1">
      <c r="A858" s="1"/>
    </row>
    <row r="859" ht="12.75" customHeight="1">
      <c r="A859" s="1"/>
    </row>
    <row r="860" ht="12.75" customHeight="1">
      <c r="A860" s="1"/>
    </row>
    <row r="861" ht="12.75" customHeight="1">
      <c r="A861" s="1"/>
    </row>
    <row r="862" ht="12.75" customHeight="1">
      <c r="A862" s="1"/>
    </row>
    <row r="863" ht="12.75" customHeight="1">
      <c r="A863" s="1"/>
    </row>
    <row r="864" ht="12.75" customHeight="1">
      <c r="A864" s="1"/>
    </row>
    <row r="865" ht="12.75" customHeight="1">
      <c r="A865" s="1"/>
    </row>
    <row r="866" ht="12.75" customHeight="1">
      <c r="A866" s="1"/>
    </row>
    <row r="867" ht="12.75" customHeight="1">
      <c r="A867" s="1"/>
    </row>
    <row r="868" ht="12.75" customHeight="1">
      <c r="A868" s="1"/>
    </row>
    <row r="869" ht="12.75" customHeight="1">
      <c r="A869" s="1"/>
    </row>
    <row r="870" ht="12.75" customHeight="1">
      <c r="A870" s="1"/>
    </row>
    <row r="871" ht="12.75" customHeight="1">
      <c r="A871" s="1"/>
    </row>
    <row r="872" ht="12.75" customHeight="1">
      <c r="A872" s="1"/>
    </row>
    <row r="873" ht="12.75" customHeight="1">
      <c r="A873" s="1"/>
    </row>
    <row r="874" ht="12.75" customHeight="1">
      <c r="A874" s="1"/>
    </row>
    <row r="875" ht="12.75" customHeight="1">
      <c r="A875" s="1"/>
    </row>
    <row r="876" ht="12.75" customHeight="1">
      <c r="A876" s="1"/>
    </row>
    <row r="877" ht="12.75" customHeight="1">
      <c r="A877" s="1"/>
    </row>
    <row r="878" ht="12.75" customHeight="1">
      <c r="A878" s="1"/>
    </row>
    <row r="879" ht="12.75" customHeight="1">
      <c r="A879" s="1"/>
    </row>
    <row r="880" ht="12.75" customHeight="1">
      <c r="A880" s="1"/>
    </row>
    <row r="881" ht="12.75" customHeight="1">
      <c r="A881" s="1"/>
    </row>
    <row r="882" ht="12.75" customHeight="1">
      <c r="A882" s="1"/>
    </row>
    <row r="883" ht="12.75" customHeight="1">
      <c r="A883" s="1"/>
    </row>
    <row r="884" ht="12.75" customHeight="1">
      <c r="A884" s="1"/>
    </row>
    <row r="885" ht="12.75" customHeight="1">
      <c r="A885" s="1"/>
    </row>
    <row r="886" ht="12.75" customHeight="1">
      <c r="A886" s="1"/>
    </row>
    <row r="887" ht="12.75" customHeight="1">
      <c r="A887" s="1"/>
    </row>
    <row r="888" ht="12.75" customHeight="1">
      <c r="A888" s="1"/>
    </row>
    <row r="889" ht="12.75" customHeight="1">
      <c r="A889" s="1"/>
    </row>
    <row r="890" ht="12.75" customHeight="1">
      <c r="A890" s="1"/>
    </row>
    <row r="891" ht="12.75" customHeight="1">
      <c r="A891" s="1"/>
    </row>
    <row r="892" ht="12.75" customHeight="1">
      <c r="A892" s="1"/>
    </row>
    <row r="893" ht="12.75" customHeight="1">
      <c r="A893" s="1"/>
    </row>
    <row r="894" ht="12.75" customHeight="1">
      <c r="A894" s="1"/>
    </row>
    <row r="895" ht="12.75" customHeight="1">
      <c r="A895" s="1"/>
    </row>
    <row r="896" ht="12.75" customHeight="1">
      <c r="A896" s="1"/>
    </row>
    <row r="897" ht="12.75" customHeight="1">
      <c r="A897" s="1"/>
    </row>
    <row r="898" ht="12.75" customHeight="1">
      <c r="A898" s="1"/>
    </row>
    <row r="899" ht="12.75" customHeight="1">
      <c r="A899" s="1"/>
    </row>
    <row r="900" ht="12.75" customHeight="1">
      <c r="A900" s="1"/>
    </row>
    <row r="901" ht="12.75" customHeight="1">
      <c r="A901" s="1"/>
    </row>
    <row r="902" ht="12.75" customHeight="1">
      <c r="A902" s="1"/>
    </row>
    <row r="903" ht="12.75" customHeight="1">
      <c r="A903" s="1"/>
    </row>
    <row r="904" ht="12.75" customHeight="1">
      <c r="A904" s="1"/>
    </row>
    <row r="905" ht="12.75" customHeight="1">
      <c r="A905" s="1"/>
    </row>
    <row r="906" ht="12.75" customHeight="1">
      <c r="A906" s="1"/>
    </row>
    <row r="907" ht="12.75" customHeight="1">
      <c r="A907" s="1"/>
    </row>
    <row r="908" ht="12.75" customHeight="1">
      <c r="A908" s="1"/>
    </row>
    <row r="909" ht="12.75" customHeight="1">
      <c r="A909" s="1"/>
    </row>
    <row r="910" ht="12.75" customHeight="1">
      <c r="A910" s="1"/>
    </row>
    <row r="911" ht="12.75" customHeight="1">
      <c r="A911" s="1"/>
    </row>
    <row r="912" ht="12.75" customHeight="1">
      <c r="A912" s="1"/>
    </row>
    <row r="913" ht="12.75" customHeight="1">
      <c r="A913" s="1"/>
    </row>
    <row r="914" ht="12.75" customHeight="1">
      <c r="A914" s="1"/>
    </row>
    <row r="915" ht="12.75" customHeight="1">
      <c r="A915" s="1"/>
    </row>
    <row r="916" ht="12.75" customHeight="1">
      <c r="A916" s="1"/>
    </row>
    <row r="917" ht="12.75" customHeight="1">
      <c r="A917" s="1"/>
    </row>
    <row r="918" ht="12.75" customHeight="1">
      <c r="A918" s="1"/>
    </row>
    <row r="919" ht="12.75" customHeight="1">
      <c r="A919" s="1"/>
    </row>
    <row r="920" ht="12.75" customHeight="1">
      <c r="A920" s="1"/>
    </row>
    <row r="921" ht="12.75" customHeight="1">
      <c r="A921" s="1"/>
    </row>
    <row r="922" ht="12.75" customHeight="1">
      <c r="A922" s="1"/>
    </row>
    <row r="923" ht="12.75" customHeight="1">
      <c r="A923" s="1"/>
    </row>
    <row r="924" ht="12.75" customHeight="1">
      <c r="A924" s="1"/>
    </row>
    <row r="925" ht="12.75" customHeight="1">
      <c r="A925" s="1"/>
    </row>
    <row r="926" ht="12.75" customHeight="1">
      <c r="A926" s="1"/>
    </row>
    <row r="927" ht="12.75" customHeight="1">
      <c r="A927" s="1"/>
    </row>
    <row r="928" ht="12.75" customHeight="1">
      <c r="A928" s="1"/>
    </row>
    <row r="929" ht="12.75" customHeight="1">
      <c r="A929" s="1"/>
    </row>
    <row r="930" ht="12.75" customHeight="1">
      <c r="A930" s="1"/>
    </row>
    <row r="931" ht="12.75" customHeight="1">
      <c r="A931" s="1"/>
    </row>
    <row r="932" ht="12.75" customHeight="1">
      <c r="A932" s="1"/>
    </row>
    <row r="933" ht="12.75" customHeight="1">
      <c r="A933" s="1"/>
    </row>
    <row r="934" ht="12.75" customHeight="1">
      <c r="A934" s="1"/>
    </row>
    <row r="935" ht="12.75" customHeight="1">
      <c r="A935" s="1"/>
    </row>
    <row r="936" ht="12.75" customHeight="1">
      <c r="A936" s="1"/>
    </row>
    <row r="937" ht="12.75" customHeight="1">
      <c r="A937" s="1"/>
    </row>
    <row r="938" ht="12.75" customHeight="1">
      <c r="A938" s="1"/>
    </row>
    <row r="939" ht="12.75" customHeight="1">
      <c r="A939" s="1"/>
    </row>
    <row r="940" ht="12.75" customHeight="1">
      <c r="A940" s="1"/>
    </row>
    <row r="941" ht="12.75" customHeight="1">
      <c r="A941" s="1"/>
    </row>
    <row r="942" ht="12.75" customHeight="1">
      <c r="A942" s="1"/>
    </row>
    <row r="943" ht="12.75" customHeight="1">
      <c r="A943" s="1"/>
    </row>
    <row r="944" ht="12.75" customHeight="1">
      <c r="A944" s="1"/>
    </row>
    <row r="945" ht="12.75" customHeight="1">
      <c r="A945" s="1"/>
    </row>
    <row r="946" ht="12.75" customHeight="1">
      <c r="A946" s="1"/>
    </row>
    <row r="947" ht="12.75" customHeight="1">
      <c r="A947" s="1"/>
    </row>
    <row r="948" ht="12.75" customHeight="1">
      <c r="A948" s="1"/>
    </row>
    <row r="949" ht="12.75" customHeight="1">
      <c r="A949" s="1"/>
    </row>
    <row r="950" ht="12.75" customHeight="1">
      <c r="A950" s="1"/>
    </row>
    <row r="951" ht="12.75" customHeight="1">
      <c r="A951" s="1"/>
    </row>
    <row r="952" ht="12.75" customHeight="1">
      <c r="A952" s="1"/>
    </row>
    <row r="953" ht="12.75" customHeight="1">
      <c r="A953" s="1"/>
    </row>
    <row r="954" ht="12.75" customHeight="1">
      <c r="A954" s="1"/>
    </row>
    <row r="955" ht="12.75" customHeight="1">
      <c r="A955" s="1"/>
    </row>
    <row r="956" ht="12.75" customHeight="1">
      <c r="A956" s="1"/>
    </row>
    <row r="957" ht="12.75" customHeight="1">
      <c r="A957" s="1"/>
    </row>
    <row r="958" ht="12.75" customHeight="1">
      <c r="A958" s="1"/>
    </row>
    <row r="959" ht="12.75" customHeight="1">
      <c r="A959" s="1"/>
    </row>
    <row r="960" ht="12.75" customHeight="1">
      <c r="A960" s="1"/>
    </row>
    <row r="961" ht="12.75" customHeight="1">
      <c r="A961" s="1"/>
    </row>
    <row r="962" ht="12.75" customHeight="1">
      <c r="A962" s="1"/>
    </row>
    <row r="963" ht="12.75" customHeight="1">
      <c r="A963" s="1"/>
    </row>
    <row r="964" ht="12.75" customHeight="1">
      <c r="A964" s="1"/>
    </row>
    <row r="965" ht="12.75" customHeight="1">
      <c r="A965" s="1"/>
    </row>
    <row r="966" ht="12.75" customHeight="1">
      <c r="A966" s="1"/>
    </row>
    <row r="967" ht="12.75" customHeight="1">
      <c r="A967" s="1"/>
    </row>
    <row r="968" ht="12.75" customHeight="1">
      <c r="A968" s="1"/>
    </row>
    <row r="969" ht="12.75" customHeight="1">
      <c r="A969" s="1"/>
    </row>
    <row r="970" ht="12.75" customHeight="1">
      <c r="A970" s="1"/>
    </row>
    <row r="971" ht="12.75" customHeight="1">
      <c r="A971" s="1"/>
    </row>
    <row r="972" ht="12.75" customHeight="1">
      <c r="A972" s="1"/>
    </row>
    <row r="973" ht="12.75" customHeight="1">
      <c r="A973" s="1"/>
    </row>
    <row r="974" ht="12.75" customHeight="1">
      <c r="A974" s="1"/>
    </row>
    <row r="975" ht="12.75" customHeight="1">
      <c r="A975" s="1"/>
    </row>
    <row r="976" ht="12.75" customHeight="1">
      <c r="A976" s="1"/>
    </row>
    <row r="977" ht="12.75" customHeight="1">
      <c r="A977" s="1"/>
    </row>
    <row r="978" ht="12.75" customHeight="1">
      <c r="A978" s="1"/>
    </row>
    <row r="979" ht="12.75" customHeight="1">
      <c r="A979" s="1"/>
    </row>
    <row r="980" ht="12.75" customHeight="1">
      <c r="A980" s="1"/>
    </row>
    <row r="981" ht="12.75" customHeight="1">
      <c r="A981" s="1"/>
    </row>
    <row r="982" ht="12.75" customHeight="1">
      <c r="A982" s="1"/>
    </row>
    <row r="983" ht="12.75" customHeight="1">
      <c r="A983" s="1"/>
    </row>
    <row r="984" ht="12.75" customHeight="1">
      <c r="A984" s="1"/>
    </row>
    <row r="985" ht="12.75" customHeight="1">
      <c r="A985" s="1"/>
    </row>
    <row r="986" ht="12.75" customHeight="1">
      <c r="A986" s="1"/>
    </row>
    <row r="987" ht="12.75" customHeight="1">
      <c r="A987" s="1"/>
    </row>
    <row r="988" ht="12.75" customHeight="1">
      <c r="A988" s="1"/>
    </row>
    <row r="989" ht="12.75" customHeight="1">
      <c r="A989" s="1"/>
    </row>
    <row r="990" ht="12.75" customHeight="1">
      <c r="A990" s="1"/>
    </row>
    <row r="991" ht="12.75" customHeight="1">
      <c r="A991" s="1"/>
    </row>
    <row r="992" ht="12.75" customHeight="1">
      <c r="A992" s="1"/>
    </row>
    <row r="993" ht="12.75" customHeight="1">
      <c r="A993" s="1"/>
    </row>
    <row r="994" ht="12.75" customHeight="1">
      <c r="A994" s="1"/>
    </row>
    <row r="995" ht="12.75" customHeight="1">
      <c r="A995" s="1"/>
    </row>
    <row r="996" ht="12.75" customHeight="1">
      <c r="A996" s="1"/>
    </row>
    <row r="997" ht="12.75" customHeight="1">
      <c r="A997" s="1"/>
    </row>
    <row r="998" ht="12.75" customHeight="1">
      <c r="A998" s="1"/>
    </row>
    <row r="999" ht="12.75" customHeight="1">
      <c r="A999" s="1"/>
    </row>
    <row r="1000" ht="12.75" customHeight="1">
      <c r="A1000" s="1"/>
    </row>
  </sheetData>
  <mergeCells count="9">
    <mergeCell ref="E3:U3"/>
    <mergeCell ref="AB3:AE3"/>
    <mergeCell ref="AF3:AI3"/>
    <mergeCell ref="A6:A8"/>
    <mergeCell ref="A9:A19"/>
    <mergeCell ref="A20:A24"/>
    <mergeCell ref="V3:AA3"/>
    <mergeCell ref="A25:A28"/>
    <mergeCell ref="B36:AI36"/>
  </mergeCells>
  <printOptions/>
  <pageMargins bottom="1.0" footer="0.0" header="0.0" left="0.75" right="0.75" top="1.0"/>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56" width="8.63"/>
  </cols>
  <sheetData>
    <row r="1" ht="12.75" customHeight="1">
      <c r="A1" s="124" t="str">
        <f>IF(#REF!,"AAAAAHuP/gA=",0)</f>
        <v>#REF!</v>
      </c>
      <c r="B1" s="124" t="str">
        <f>AND(#REF!,"AAAAAHuP/gE=")</f>
        <v>#REF!</v>
      </c>
      <c r="C1" s="124" t="str">
        <f>AND(#REF!,"AAAAAHuP/gI=")</f>
        <v>#REF!</v>
      </c>
      <c r="D1" s="124" t="str">
        <f>AND(#REF!,"AAAAAHuP/gM=")</f>
        <v>#REF!</v>
      </c>
      <c r="E1" s="124" t="str">
        <f>AND(#REF!,"AAAAAHuP/gQ=")</f>
        <v>#REF!</v>
      </c>
      <c r="F1" s="124" t="str">
        <f>AND(#REF!,"AAAAAHuP/gU=")</f>
        <v>#REF!</v>
      </c>
      <c r="G1" s="124" t="str">
        <f>AND(#REF!,"AAAAAHuP/gY=")</f>
        <v>#REF!</v>
      </c>
      <c r="H1" s="124" t="str">
        <f>AND(#REF!,"AAAAAHuP/gc=")</f>
        <v>#REF!</v>
      </c>
      <c r="I1" s="124" t="str">
        <f>AND(#REF!,"AAAAAHuP/gg=")</f>
        <v>#REF!</v>
      </c>
      <c r="J1" s="124" t="str">
        <f>AND(#REF!,"AAAAAHuP/gk=")</f>
        <v>#REF!</v>
      </c>
      <c r="K1" s="124" t="str">
        <f>AND(#REF!,"AAAAAHuP/go=")</f>
        <v>#REF!</v>
      </c>
      <c r="L1" s="124" t="str">
        <f>AND(#REF!,"AAAAAHuP/gs=")</f>
        <v>#REF!</v>
      </c>
      <c r="M1" s="124" t="str">
        <f>AND(#REF!,"AAAAAHuP/gw=")</f>
        <v>#REF!</v>
      </c>
      <c r="N1" s="124" t="str">
        <f>IF(#REF!,"AAAAAHuP/g0=",0)</f>
        <v>#REF!</v>
      </c>
      <c r="O1" s="124" t="str">
        <f>AND(#REF!,"AAAAAHuP/g4=")</f>
        <v>#REF!</v>
      </c>
      <c r="P1" s="124" t="str">
        <f>AND(#REF!,"AAAAAHuP/g8=")</f>
        <v>#REF!</v>
      </c>
      <c r="Q1" s="124" t="str">
        <f>AND(#REF!,"AAAAAHuP/hA=")</f>
        <v>#REF!</v>
      </c>
      <c r="R1" s="124" t="str">
        <f>AND(#REF!,"AAAAAHuP/hE=")</f>
        <v>#REF!</v>
      </c>
      <c r="S1" s="124" t="str">
        <f>AND(#REF!,"AAAAAHuP/hI=")</f>
        <v>#REF!</v>
      </c>
      <c r="T1" s="124" t="str">
        <f>AND(#REF!,"AAAAAHuP/hM=")</f>
        <v>#REF!</v>
      </c>
      <c r="U1" s="124" t="str">
        <f>AND(#REF!,"AAAAAHuP/hQ=")</f>
        <v>#REF!</v>
      </c>
      <c r="V1" s="124" t="str">
        <f>AND(#REF!,"AAAAAHuP/hU=")</f>
        <v>#REF!</v>
      </c>
      <c r="W1" s="124" t="str">
        <f>AND(#REF!,"AAAAAHuP/hY=")</f>
        <v>#REF!</v>
      </c>
      <c r="X1" s="124" t="str">
        <f>AND(#REF!,"AAAAAHuP/hc=")</f>
        <v>#REF!</v>
      </c>
      <c r="Y1" s="124" t="str">
        <f>AND(#REF!,"AAAAAHuP/hg=")</f>
        <v>#REF!</v>
      </c>
      <c r="Z1" s="124" t="str">
        <f>AND(#REF!,"AAAAAHuP/hk=")</f>
        <v>#REF!</v>
      </c>
      <c r="AA1" s="124" t="str">
        <f>IF(#REF!,"AAAAAHuP/ho=",0)</f>
        <v>#REF!</v>
      </c>
      <c r="AB1" s="124" t="str">
        <f>AND(#REF!,"AAAAAHuP/hs=")</f>
        <v>#REF!</v>
      </c>
      <c r="AC1" s="124" t="str">
        <f>AND(#REF!,"AAAAAHuP/hw=")</f>
        <v>#REF!</v>
      </c>
      <c r="AD1" s="124" t="str">
        <f>AND(#REF!,"AAAAAHuP/h0=")</f>
        <v>#REF!</v>
      </c>
      <c r="AE1" s="124" t="str">
        <f>AND(#REF!,"AAAAAHuP/h4=")</f>
        <v>#REF!</v>
      </c>
      <c r="AF1" s="124" t="str">
        <f>AND(#REF!,"AAAAAHuP/h8=")</f>
        <v>#REF!</v>
      </c>
      <c r="AG1" s="124" t="str">
        <f>AND(#REF!,"AAAAAHuP/iA=")</f>
        <v>#REF!</v>
      </c>
      <c r="AH1" s="124" t="str">
        <f>AND(#REF!,"AAAAAHuP/iE=")</f>
        <v>#REF!</v>
      </c>
      <c r="AI1" s="124" t="str">
        <f>AND(#REF!,"AAAAAHuP/iI=")</f>
        <v>#REF!</v>
      </c>
      <c r="AJ1" s="124" t="str">
        <f>AND(#REF!,"AAAAAHuP/iM=")</f>
        <v>#REF!</v>
      </c>
      <c r="AK1" s="124" t="str">
        <f>AND(#REF!,"AAAAAHuP/iQ=")</f>
        <v>#REF!</v>
      </c>
      <c r="AL1" s="124" t="str">
        <f>AND(#REF!,"AAAAAHuP/iU=")</f>
        <v>#REF!</v>
      </c>
      <c r="AM1" s="124" t="str">
        <f>AND(#REF!,"AAAAAHuP/iY=")</f>
        <v>#REF!</v>
      </c>
      <c r="AN1" s="124" t="str">
        <f>IF(#REF!,"AAAAAHuP/ic=",0)</f>
        <v>#REF!</v>
      </c>
      <c r="AO1" s="124" t="str">
        <f>AND(#REF!,"AAAAAHuP/ig=")</f>
        <v>#REF!</v>
      </c>
      <c r="AP1" s="124" t="str">
        <f>AND(#REF!,"AAAAAHuP/ik=")</f>
        <v>#REF!</v>
      </c>
      <c r="AQ1" s="124" t="str">
        <f>AND(#REF!,"AAAAAHuP/io=")</f>
        <v>#REF!</v>
      </c>
      <c r="AR1" s="124" t="str">
        <f>AND(#REF!,"AAAAAHuP/is=")</f>
        <v>#REF!</v>
      </c>
      <c r="AS1" s="124" t="str">
        <f>AND(#REF!,"AAAAAHuP/iw=")</f>
        <v>#REF!</v>
      </c>
      <c r="AT1" s="124" t="str">
        <f>AND(#REF!,"AAAAAHuP/i0=")</f>
        <v>#REF!</v>
      </c>
      <c r="AU1" s="124" t="str">
        <f>AND(#REF!,"AAAAAHuP/i4=")</f>
        <v>#REF!</v>
      </c>
      <c r="AV1" s="124" t="str">
        <f>AND(#REF!,"AAAAAHuP/i8=")</f>
        <v>#REF!</v>
      </c>
      <c r="AW1" s="124" t="str">
        <f>AND(#REF!,"AAAAAHuP/jA=")</f>
        <v>#REF!</v>
      </c>
      <c r="AX1" s="124" t="str">
        <f>AND(#REF!,"AAAAAHuP/jE=")</f>
        <v>#REF!</v>
      </c>
      <c r="AY1" s="124" t="str">
        <f>AND(#REF!,"AAAAAHuP/jI=")</f>
        <v>#REF!</v>
      </c>
      <c r="AZ1" s="124" t="str">
        <f>AND(#REF!,"AAAAAHuP/jM=")</f>
        <v>#REF!</v>
      </c>
      <c r="BA1" s="124" t="str">
        <f>IF(#REF!,"AAAAAHuP/jQ=",0)</f>
        <v>#REF!</v>
      </c>
      <c r="BB1" s="124" t="str">
        <f>AND(#REF!,"AAAAAHuP/jU=")</f>
        <v>#REF!</v>
      </c>
      <c r="BC1" s="124" t="str">
        <f>AND(#REF!,"AAAAAHuP/jY=")</f>
        <v>#REF!</v>
      </c>
      <c r="BD1" s="124" t="str">
        <f>AND(#REF!,"AAAAAHuP/jc=")</f>
        <v>#REF!</v>
      </c>
      <c r="BE1" s="124" t="str">
        <f>AND(#REF!,"AAAAAHuP/jg=")</f>
        <v>#REF!</v>
      </c>
      <c r="BF1" s="124" t="str">
        <f>AND(#REF!,"AAAAAHuP/jk=")</f>
        <v>#REF!</v>
      </c>
      <c r="BG1" s="124" t="str">
        <f>AND(#REF!,"AAAAAHuP/jo=")</f>
        <v>#REF!</v>
      </c>
      <c r="BH1" s="124" t="str">
        <f>AND(#REF!,"AAAAAHuP/js=")</f>
        <v>#REF!</v>
      </c>
      <c r="BI1" s="124" t="str">
        <f>AND(#REF!,"AAAAAHuP/jw=")</f>
        <v>#REF!</v>
      </c>
      <c r="BJ1" s="124" t="str">
        <f>AND(#REF!,"AAAAAHuP/j0=")</f>
        <v>#REF!</v>
      </c>
      <c r="BK1" s="124" t="str">
        <f>AND(#REF!,"AAAAAHuP/j4=")</f>
        <v>#REF!</v>
      </c>
      <c r="BL1" s="124" t="str">
        <f>AND(#REF!,"AAAAAHuP/j8=")</f>
        <v>#REF!</v>
      </c>
      <c r="BM1" s="124" t="str">
        <f>AND(#REF!,"AAAAAHuP/kA=")</f>
        <v>#REF!</v>
      </c>
      <c r="BN1" s="124" t="str">
        <f>IF(#REF!,"AAAAAHuP/kE=",0)</f>
        <v>#REF!</v>
      </c>
      <c r="BO1" s="124" t="str">
        <f>AND(#REF!,"AAAAAHuP/kI=")</f>
        <v>#REF!</v>
      </c>
      <c r="BP1" s="124" t="str">
        <f>AND(#REF!,"AAAAAHuP/kM=")</f>
        <v>#REF!</v>
      </c>
      <c r="BQ1" s="124" t="str">
        <f>AND(#REF!,"AAAAAHuP/kQ=")</f>
        <v>#REF!</v>
      </c>
      <c r="BR1" s="124" t="str">
        <f>AND(#REF!,"AAAAAHuP/kU=")</f>
        <v>#REF!</v>
      </c>
      <c r="BS1" s="124" t="str">
        <f>AND(#REF!,"AAAAAHuP/kY=")</f>
        <v>#REF!</v>
      </c>
      <c r="BT1" s="124" t="str">
        <f>AND(#REF!,"AAAAAHuP/kc=")</f>
        <v>#REF!</v>
      </c>
      <c r="BU1" s="124" t="str">
        <f>AND(#REF!,"AAAAAHuP/kg=")</f>
        <v>#REF!</v>
      </c>
      <c r="BV1" s="124" t="str">
        <f>AND(#REF!,"AAAAAHuP/kk=")</f>
        <v>#REF!</v>
      </c>
      <c r="BW1" s="124" t="str">
        <f>AND(#REF!,"AAAAAHuP/ko=")</f>
        <v>#REF!</v>
      </c>
      <c r="BX1" s="124" t="str">
        <f>AND(#REF!,"AAAAAHuP/ks=")</f>
        <v>#REF!</v>
      </c>
      <c r="BY1" s="124" t="str">
        <f>AND(#REF!,"AAAAAHuP/kw=")</f>
        <v>#REF!</v>
      </c>
      <c r="BZ1" s="124" t="str">
        <f>AND(#REF!,"AAAAAHuP/k0=")</f>
        <v>#REF!</v>
      </c>
      <c r="CA1" s="124" t="str">
        <f>IF(#REF!,"AAAAAHuP/k4=",0)</f>
        <v>#REF!</v>
      </c>
      <c r="CB1" s="124" t="str">
        <f>AND(#REF!,"AAAAAHuP/k8=")</f>
        <v>#REF!</v>
      </c>
      <c r="CC1" s="124" t="str">
        <f>AND(#REF!,"AAAAAHuP/lA=")</f>
        <v>#REF!</v>
      </c>
      <c r="CD1" s="124" t="str">
        <f>AND(#REF!,"AAAAAHuP/lE=")</f>
        <v>#REF!</v>
      </c>
      <c r="CE1" s="124" t="str">
        <f>AND(#REF!,"AAAAAHuP/lI=")</f>
        <v>#REF!</v>
      </c>
      <c r="CF1" s="124" t="str">
        <f>AND(#REF!,"AAAAAHuP/lM=")</f>
        <v>#REF!</v>
      </c>
      <c r="CG1" s="124" t="str">
        <f>AND(#REF!,"AAAAAHuP/lQ=")</f>
        <v>#REF!</v>
      </c>
      <c r="CH1" s="124" t="str">
        <f>AND(#REF!,"AAAAAHuP/lU=")</f>
        <v>#REF!</v>
      </c>
      <c r="CI1" s="124" t="str">
        <f>AND(#REF!,"AAAAAHuP/lY=")</f>
        <v>#REF!</v>
      </c>
      <c r="CJ1" s="124" t="str">
        <f>AND(#REF!,"AAAAAHuP/lc=")</f>
        <v>#REF!</v>
      </c>
      <c r="CK1" s="124" t="str">
        <f>AND(#REF!,"AAAAAHuP/lg=")</f>
        <v>#REF!</v>
      </c>
      <c r="CL1" s="124" t="str">
        <f>AND(#REF!,"AAAAAHuP/lk=")</f>
        <v>#REF!</v>
      </c>
      <c r="CM1" s="124" t="str">
        <f>AND(#REF!,"AAAAAHuP/lo=")</f>
        <v>#REF!</v>
      </c>
      <c r="CN1" s="124" t="str">
        <f>IF(#REF!,"AAAAAHuP/ls=",0)</f>
        <v>#REF!</v>
      </c>
      <c r="CO1" s="124" t="str">
        <f>AND(#REF!,"AAAAAHuP/lw=")</f>
        <v>#REF!</v>
      </c>
      <c r="CP1" s="124" t="str">
        <f>AND(#REF!,"AAAAAHuP/l0=")</f>
        <v>#REF!</v>
      </c>
      <c r="CQ1" s="124" t="str">
        <f>AND(#REF!,"AAAAAHuP/l4=")</f>
        <v>#REF!</v>
      </c>
      <c r="CR1" s="124" t="str">
        <f>AND(#REF!,"AAAAAHuP/l8=")</f>
        <v>#REF!</v>
      </c>
      <c r="CS1" s="124" t="str">
        <f>AND(#REF!,"AAAAAHuP/mA=")</f>
        <v>#REF!</v>
      </c>
      <c r="CT1" s="124" t="str">
        <f>AND(#REF!,"AAAAAHuP/mE=")</f>
        <v>#REF!</v>
      </c>
      <c r="CU1" s="124" t="str">
        <f>AND(#REF!,"AAAAAHuP/mI=")</f>
        <v>#REF!</v>
      </c>
      <c r="CV1" s="124" t="str">
        <f>AND(#REF!,"AAAAAHuP/mM=")</f>
        <v>#REF!</v>
      </c>
      <c r="CW1" s="124" t="str">
        <f>AND(#REF!,"AAAAAHuP/mQ=")</f>
        <v>#REF!</v>
      </c>
      <c r="CX1" s="124" t="str">
        <f>AND(#REF!,"AAAAAHuP/mU=")</f>
        <v>#REF!</v>
      </c>
      <c r="CY1" s="124" t="str">
        <f>AND(#REF!,"AAAAAHuP/mY=")</f>
        <v>#REF!</v>
      </c>
      <c r="CZ1" s="124" t="str">
        <f>AND(#REF!,"AAAAAHuP/mc=")</f>
        <v>#REF!</v>
      </c>
      <c r="DA1" s="124" t="str">
        <f>IF(#REF!,"AAAAAHuP/mg=",0)</f>
        <v>#REF!</v>
      </c>
      <c r="DB1" s="124" t="str">
        <f>AND(#REF!,"AAAAAHuP/mk=")</f>
        <v>#REF!</v>
      </c>
      <c r="DC1" s="124" t="str">
        <f>AND(#REF!,"AAAAAHuP/mo=")</f>
        <v>#REF!</v>
      </c>
      <c r="DD1" s="124" t="str">
        <f>AND(#REF!,"AAAAAHuP/ms=")</f>
        <v>#REF!</v>
      </c>
      <c r="DE1" s="124" t="str">
        <f>AND(#REF!,"AAAAAHuP/mw=")</f>
        <v>#REF!</v>
      </c>
      <c r="DF1" s="124" t="str">
        <f>AND(#REF!,"AAAAAHuP/m0=")</f>
        <v>#REF!</v>
      </c>
      <c r="DG1" s="124" t="str">
        <f>AND(#REF!,"AAAAAHuP/m4=")</f>
        <v>#REF!</v>
      </c>
      <c r="DH1" s="124" t="str">
        <f>AND(#REF!,"AAAAAHuP/m8=")</f>
        <v>#REF!</v>
      </c>
      <c r="DI1" s="124" t="str">
        <f>AND(#REF!,"AAAAAHuP/nA=")</f>
        <v>#REF!</v>
      </c>
      <c r="DJ1" s="124" t="str">
        <f>AND(#REF!,"AAAAAHuP/nE=")</f>
        <v>#REF!</v>
      </c>
      <c r="DK1" s="124" t="str">
        <f>AND(#REF!,"AAAAAHuP/nI=")</f>
        <v>#REF!</v>
      </c>
      <c r="DL1" s="124" t="str">
        <f>AND(#REF!,"AAAAAHuP/nM=")</f>
        <v>#REF!</v>
      </c>
      <c r="DM1" s="124" t="str">
        <f>AND(#REF!,"AAAAAHuP/nQ=")</f>
        <v>#REF!</v>
      </c>
      <c r="DN1" s="124" t="str">
        <f>IF(#REF!,"AAAAAHuP/nU=",0)</f>
        <v>#REF!</v>
      </c>
      <c r="DO1" s="124" t="str">
        <f>AND(#REF!,"AAAAAHuP/nY=")</f>
        <v>#REF!</v>
      </c>
      <c r="DP1" s="124" t="str">
        <f>AND(#REF!,"AAAAAHuP/nc=")</f>
        <v>#REF!</v>
      </c>
      <c r="DQ1" s="124" t="str">
        <f>AND(#REF!,"AAAAAHuP/ng=")</f>
        <v>#REF!</v>
      </c>
      <c r="DR1" s="124" t="str">
        <f>AND(#REF!,"AAAAAHuP/nk=")</f>
        <v>#REF!</v>
      </c>
      <c r="DS1" s="124" t="str">
        <f>AND(#REF!,"AAAAAHuP/no=")</f>
        <v>#REF!</v>
      </c>
      <c r="DT1" s="124" t="str">
        <f>AND(#REF!,"AAAAAHuP/ns=")</f>
        <v>#REF!</v>
      </c>
      <c r="DU1" s="124" t="str">
        <f>AND(#REF!,"AAAAAHuP/nw=")</f>
        <v>#REF!</v>
      </c>
      <c r="DV1" s="124" t="str">
        <f>AND(#REF!,"AAAAAHuP/n0=")</f>
        <v>#REF!</v>
      </c>
      <c r="DW1" s="124" t="str">
        <f>AND(#REF!,"AAAAAHuP/n4=")</f>
        <v>#REF!</v>
      </c>
      <c r="DX1" s="124" t="str">
        <f>AND(#REF!,"AAAAAHuP/n8=")</f>
        <v>#REF!</v>
      </c>
      <c r="DY1" s="124" t="str">
        <f>AND(#REF!,"AAAAAHuP/oA=")</f>
        <v>#REF!</v>
      </c>
      <c r="DZ1" s="124" t="str">
        <f>AND(#REF!,"AAAAAHuP/oE=")</f>
        <v>#REF!</v>
      </c>
      <c r="EA1" s="124" t="str">
        <f>IF(#REF!,"AAAAAHuP/oI=",0)</f>
        <v>#REF!</v>
      </c>
      <c r="EB1" s="124" t="str">
        <f>AND(#REF!,"AAAAAHuP/oM=")</f>
        <v>#REF!</v>
      </c>
      <c r="EC1" s="124" t="str">
        <f>AND(#REF!,"AAAAAHuP/oQ=")</f>
        <v>#REF!</v>
      </c>
      <c r="ED1" s="124" t="str">
        <f>AND(#REF!,"AAAAAHuP/oU=")</f>
        <v>#REF!</v>
      </c>
      <c r="EE1" s="124" t="str">
        <f>AND(#REF!,"AAAAAHuP/oY=")</f>
        <v>#REF!</v>
      </c>
      <c r="EF1" s="124" t="str">
        <f>AND(#REF!,"AAAAAHuP/oc=")</f>
        <v>#REF!</v>
      </c>
      <c r="EG1" s="124" t="str">
        <f>AND(#REF!,"AAAAAHuP/og=")</f>
        <v>#REF!</v>
      </c>
      <c r="EH1" s="124" t="str">
        <f>AND(#REF!,"AAAAAHuP/ok=")</f>
        <v>#REF!</v>
      </c>
      <c r="EI1" s="124" t="str">
        <f>AND(#REF!,"AAAAAHuP/oo=")</f>
        <v>#REF!</v>
      </c>
      <c r="EJ1" s="124" t="str">
        <f>AND(#REF!,"AAAAAHuP/os=")</f>
        <v>#REF!</v>
      </c>
      <c r="EK1" s="124" t="str">
        <f>AND(#REF!,"AAAAAHuP/ow=")</f>
        <v>#REF!</v>
      </c>
      <c r="EL1" s="124" t="str">
        <f>AND(#REF!,"AAAAAHuP/o0=")</f>
        <v>#REF!</v>
      </c>
      <c r="EM1" s="124" t="str">
        <f>AND(#REF!,"AAAAAHuP/o4=")</f>
        <v>#REF!</v>
      </c>
      <c r="EN1" s="124" t="str">
        <f>IF(#REF!,"AAAAAHuP/o8=",0)</f>
        <v>#REF!</v>
      </c>
      <c r="EO1" s="124" t="str">
        <f>AND(#REF!,"AAAAAHuP/pA=")</f>
        <v>#REF!</v>
      </c>
      <c r="EP1" s="124" t="str">
        <f>AND(#REF!,"AAAAAHuP/pE=")</f>
        <v>#REF!</v>
      </c>
      <c r="EQ1" s="124" t="str">
        <f>AND(#REF!,"AAAAAHuP/pI=")</f>
        <v>#REF!</v>
      </c>
      <c r="ER1" s="124" t="str">
        <f>AND(#REF!,"AAAAAHuP/pM=")</f>
        <v>#REF!</v>
      </c>
      <c r="ES1" s="124" t="str">
        <f>AND(#REF!,"AAAAAHuP/pQ=")</f>
        <v>#REF!</v>
      </c>
      <c r="ET1" s="124" t="str">
        <f>AND(#REF!,"AAAAAHuP/pU=")</f>
        <v>#REF!</v>
      </c>
      <c r="EU1" s="124" t="str">
        <f>AND(#REF!,"AAAAAHuP/pY=")</f>
        <v>#REF!</v>
      </c>
      <c r="EV1" s="124" t="str">
        <f>AND(#REF!,"AAAAAHuP/pc=")</f>
        <v>#REF!</v>
      </c>
      <c r="EW1" s="124" t="str">
        <f>AND(#REF!,"AAAAAHuP/pg=")</f>
        <v>#REF!</v>
      </c>
      <c r="EX1" s="124" t="str">
        <f>AND(#REF!,"AAAAAHuP/pk=")</f>
        <v>#REF!</v>
      </c>
      <c r="EY1" s="124" t="str">
        <f>AND(#REF!,"AAAAAHuP/po=")</f>
        <v>#REF!</v>
      </c>
      <c r="EZ1" s="124" t="str">
        <f>AND(#REF!,"AAAAAHuP/ps=")</f>
        <v>#REF!</v>
      </c>
      <c r="FA1" s="124" t="str">
        <f>IF(#REF!,"AAAAAHuP/pw=",0)</f>
        <v>#REF!</v>
      </c>
      <c r="FB1" s="124" t="str">
        <f>AND(#REF!,"AAAAAHuP/p0=")</f>
        <v>#REF!</v>
      </c>
      <c r="FC1" s="124" t="str">
        <f>AND(#REF!,"AAAAAHuP/p4=")</f>
        <v>#REF!</v>
      </c>
      <c r="FD1" s="124" t="str">
        <f>AND(#REF!,"AAAAAHuP/p8=")</f>
        <v>#REF!</v>
      </c>
      <c r="FE1" s="124" t="str">
        <f>AND(#REF!,"AAAAAHuP/qA=")</f>
        <v>#REF!</v>
      </c>
      <c r="FF1" s="124" t="str">
        <f>AND(#REF!,"AAAAAHuP/qE=")</f>
        <v>#REF!</v>
      </c>
      <c r="FG1" s="124" t="str">
        <f>AND(#REF!,"AAAAAHuP/qI=")</f>
        <v>#REF!</v>
      </c>
      <c r="FH1" s="124" t="str">
        <f>AND(#REF!,"AAAAAHuP/qM=")</f>
        <v>#REF!</v>
      </c>
      <c r="FI1" s="124" t="str">
        <f>AND(#REF!,"AAAAAHuP/qQ=")</f>
        <v>#REF!</v>
      </c>
      <c r="FJ1" s="124" t="str">
        <f>AND(#REF!,"AAAAAHuP/qU=")</f>
        <v>#REF!</v>
      </c>
      <c r="FK1" s="124" t="str">
        <f>AND(#REF!,"AAAAAHuP/qY=")</f>
        <v>#REF!</v>
      </c>
      <c r="FL1" s="124" t="str">
        <f>AND(#REF!,"AAAAAHuP/qc=")</f>
        <v>#REF!</v>
      </c>
      <c r="FM1" s="124" t="str">
        <f>AND(#REF!,"AAAAAHuP/qg=")</f>
        <v>#REF!</v>
      </c>
      <c r="FN1" s="124" t="str">
        <f>IF(#REF!,"AAAAAHuP/qk=",0)</f>
        <v>#REF!</v>
      </c>
      <c r="FO1" s="124" t="str">
        <f>AND(#REF!,"AAAAAHuP/qo=")</f>
        <v>#REF!</v>
      </c>
      <c r="FP1" s="124" t="str">
        <f>AND(#REF!,"AAAAAHuP/qs=")</f>
        <v>#REF!</v>
      </c>
      <c r="FQ1" s="124" t="str">
        <f>AND(#REF!,"AAAAAHuP/qw=")</f>
        <v>#REF!</v>
      </c>
      <c r="FR1" s="124" t="str">
        <f>AND(#REF!,"AAAAAHuP/q0=")</f>
        <v>#REF!</v>
      </c>
      <c r="FS1" s="124" t="str">
        <f>AND(#REF!,"AAAAAHuP/q4=")</f>
        <v>#REF!</v>
      </c>
      <c r="FT1" s="124" t="str">
        <f>AND(#REF!,"AAAAAHuP/q8=")</f>
        <v>#REF!</v>
      </c>
      <c r="FU1" s="124" t="str">
        <f>AND(#REF!,"AAAAAHuP/rA=")</f>
        <v>#REF!</v>
      </c>
      <c r="FV1" s="124" t="str">
        <f>AND(#REF!,"AAAAAHuP/rE=")</f>
        <v>#REF!</v>
      </c>
      <c r="FW1" s="124" t="str">
        <f>AND(#REF!,"AAAAAHuP/rI=")</f>
        <v>#REF!</v>
      </c>
      <c r="FX1" s="124" t="str">
        <f>AND(#REF!,"AAAAAHuP/rM=")</f>
        <v>#REF!</v>
      </c>
      <c r="FY1" s="124" t="str">
        <f>AND(#REF!,"AAAAAHuP/rQ=")</f>
        <v>#REF!</v>
      </c>
      <c r="FZ1" s="124" t="str">
        <f>AND(#REF!,"AAAAAHuP/rU=")</f>
        <v>#REF!</v>
      </c>
      <c r="GA1" s="124" t="str">
        <f>IF(#REF!,"AAAAAHuP/rY=",0)</f>
        <v>#REF!</v>
      </c>
      <c r="GB1" s="124" t="str">
        <f>AND(#REF!,"AAAAAHuP/rc=")</f>
        <v>#REF!</v>
      </c>
      <c r="GC1" s="124" t="str">
        <f>AND(#REF!,"AAAAAHuP/rg=")</f>
        <v>#REF!</v>
      </c>
      <c r="GD1" s="124" t="str">
        <f>AND(#REF!,"AAAAAHuP/rk=")</f>
        <v>#REF!</v>
      </c>
      <c r="GE1" s="124" t="str">
        <f>AND(#REF!,"AAAAAHuP/ro=")</f>
        <v>#REF!</v>
      </c>
      <c r="GF1" s="124" t="str">
        <f>AND(#REF!,"AAAAAHuP/rs=")</f>
        <v>#REF!</v>
      </c>
      <c r="GG1" s="124" t="str">
        <f>AND(#REF!,"AAAAAHuP/rw=")</f>
        <v>#REF!</v>
      </c>
      <c r="GH1" s="124" t="str">
        <f>AND(#REF!,"AAAAAHuP/r0=")</f>
        <v>#REF!</v>
      </c>
      <c r="GI1" s="124" t="str">
        <f>AND(#REF!,"AAAAAHuP/r4=")</f>
        <v>#REF!</v>
      </c>
      <c r="GJ1" s="124" t="str">
        <f>AND(#REF!,"AAAAAHuP/r8=")</f>
        <v>#REF!</v>
      </c>
      <c r="GK1" s="124" t="str">
        <f>AND(#REF!,"AAAAAHuP/sA=")</f>
        <v>#REF!</v>
      </c>
      <c r="GL1" s="124" t="str">
        <f>AND(#REF!,"AAAAAHuP/sE=")</f>
        <v>#REF!</v>
      </c>
      <c r="GM1" s="124" t="str">
        <f>AND(#REF!,"AAAAAHuP/sI=")</f>
        <v>#REF!</v>
      </c>
      <c r="GN1" s="124" t="str">
        <f>IF(#REF!,"AAAAAHuP/sM=",0)</f>
        <v>#REF!</v>
      </c>
      <c r="GO1" s="124" t="str">
        <f>AND(#REF!,"AAAAAHuP/sQ=")</f>
        <v>#REF!</v>
      </c>
      <c r="GP1" s="124" t="str">
        <f>AND(#REF!,"AAAAAHuP/sU=")</f>
        <v>#REF!</v>
      </c>
      <c r="GQ1" s="124" t="str">
        <f>AND(#REF!,"AAAAAHuP/sY=")</f>
        <v>#REF!</v>
      </c>
      <c r="GR1" s="124" t="str">
        <f>AND(#REF!,"AAAAAHuP/sc=")</f>
        <v>#REF!</v>
      </c>
      <c r="GS1" s="124" t="str">
        <f>AND(#REF!,"AAAAAHuP/sg=")</f>
        <v>#REF!</v>
      </c>
      <c r="GT1" s="124" t="str">
        <f>AND(#REF!,"AAAAAHuP/sk=")</f>
        <v>#REF!</v>
      </c>
      <c r="GU1" s="124" t="str">
        <f>AND(#REF!,"AAAAAHuP/so=")</f>
        <v>#REF!</v>
      </c>
      <c r="GV1" s="124" t="str">
        <f>AND(#REF!,"AAAAAHuP/ss=")</f>
        <v>#REF!</v>
      </c>
      <c r="GW1" s="124" t="str">
        <f>AND(#REF!,"AAAAAHuP/sw=")</f>
        <v>#REF!</v>
      </c>
      <c r="GX1" s="124" t="str">
        <f>AND(#REF!,"AAAAAHuP/s0=")</f>
        <v>#REF!</v>
      </c>
      <c r="GY1" s="124" t="str">
        <f>AND(#REF!,"AAAAAHuP/s4=")</f>
        <v>#REF!</v>
      </c>
      <c r="GZ1" s="124" t="str">
        <f>AND(#REF!,"AAAAAHuP/s8=")</f>
        <v>#REF!</v>
      </c>
      <c r="HA1" s="124" t="str">
        <f>IF(#REF!,"AAAAAHuP/tA=",0)</f>
        <v>#REF!</v>
      </c>
      <c r="HB1" s="124" t="str">
        <f>AND(#REF!,"AAAAAHuP/tE=")</f>
        <v>#REF!</v>
      </c>
      <c r="HC1" s="124" t="str">
        <f>AND(#REF!,"AAAAAHuP/tI=")</f>
        <v>#REF!</v>
      </c>
      <c r="HD1" s="124" t="str">
        <f>AND(#REF!,"AAAAAHuP/tM=")</f>
        <v>#REF!</v>
      </c>
      <c r="HE1" s="124" t="str">
        <f>AND(#REF!,"AAAAAHuP/tQ=")</f>
        <v>#REF!</v>
      </c>
      <c r="HF1" s="124" t="str">
        <f>AND(#REF!,"AAAAAHuP/tU=")</f>
        <v>#REF!</v>
      </c>
      <c r="HG1" s="124" t="str">
        <f>AND(#REF!,"AAAAAHuP/tY=")</f>
        <v>#REF!</v>
      </c>
      <c r="HH1" s="124" t="str">
        <f>AND(#REF!,"AAAAAHuP/tc=")</f>
        <v>#REF!</v>
      </c>
      <c r="HI1" s="124" t="str">
        <f>AND(#REF!,"AAAAAHuP/tg=")</f>
        <v>#REF!</v>
      </c>
      <c r="HJ1" s="124" t="str">
        <f>AND(#REF!,"AAAAAHuP/tk=")</f>
        <v>#REF!</v>
      </c>
      <c r="HK1" s="124" t="str">
        <f>AND(#REF!,"AAAAAHuP/to=")</f>
        <v>#REF!</v>
      </c>
      <c r="HL1" s="124" t="str">
        <f>AND(#REF!,"AAAAAHuP/ts=")</f>
        <v>#REF!</v>
      </c>
      <c r="HM1" s="124" t="str">
        <f>AND(#REF!,"AAAAAHuP/tw=")</f>
        <v>#REF!</v>
      </c>
      <c r="HN1" s="124" t="str">
        <f>IF(#REF!,"AAAAAHuP/t0=",0)</f>
        <v>#REF!</v>
      </c>
      <c r="HO1" s="124" t="str">
        <f>AND(#REF!,"AAAAAHuP/t4=")</f>
        <v>#REF!</v>
      </c>
      <c r="HP1" s="124" t="str">
        <f>AND(#REF!,"AAAAAHuP/t8=")</f>
        <v>#REF!</v>
      </c>
      <c r="HQ1" s="124" t="str">
        <f>AND(#REF!,"AAAAAHuP/uA=")</f>
        <v>#REF!</v>
      </c>
      <c r="HR1" s="124" t="str">
        <f>AND(#REF!,"AAAAAHuP/uE=")</f>
        <v>#REF!</v>
      </c>
      <c r="HS1" s="124" t="str">
        <f>AND(#REF!,"AAAAAHuP/uI=")</f>
        <v>#REF!</v>
      </c>
      <c r="HT1" s="124" t="str">
        <f>AND(#REF!,"AAAAAHuP/uM=")</f>
        <v>#REF!</v>
      </c>
      <c r="HU1" s="124" t="str">
        <f>AND(#REF!,"AAAAAHuP/uQ=")</f>
        <v>#REF!</v>
      </c>
      <c r="HV1" s="124" t="str">
        <f>AND(#REF!,"AAAAAHuP/uU=")</f>
        <v>#REF!</v>
      </c>
      <c r="HW1" s="124" t="str">
        <f>AND(#REF!,"AAAAAHuP/uY=")</f>
        <v>#REF!</v>
      </c>
      <c r="HX1" s="124" t="str">
        <f>AND(#REF!,"AAAAAHuP/uc=")</f>
        <v>#REF!</v>
      </c>
      <c r="HY1" s="124" t="str">
        <f>AND(#REF!,"AAAAAHuP/ug=")</f>
        <v>#REF!</v>
      </c>
      <c r="HZ1" s="124" t="str">
        <f>AND(#REF!,"AAAAAHuP/uk=")</f>
        <v>#REF!</v>
      </c>
      <c r="IA1" s="124" t="str">
        <f>IF(#REF!,"AAAAAHuP/uo=",0)</f>
        <v>#REF!</v>
      </c>
      <c r="IB1" s="124" t="str">
        <f>AND(#REF!,"AAAAAHuP/us=")</f>
        <v>#REF!</v>
      </c>
      <c r="IC1" s="124" t="str">
        <f>IF(#REF!,"AAAAAHuP/uw=",0)</f>
        <v>#REF!</v>
      </c>
      <c r="ID1" s="124" t="str">
        <f>AND(#REF!,"AAAAAHuP/u0=")</f>
        <v>#REF!</v>
      </c>
      <c r="IE1" s="124" t="str">
        <f>IF(#REF!,"AAAAAHuP/u4=",0)</f>
        <v>#REF!</v>
      </c>
      <c r="IF1" s="124" t="str">
        <f>AND(#REF!,"AAAAAHuP/u8=")</f>
        <v>#REF!</v>
      </c>
      <c r="IG1" s="124" t="str">
        <f>IF(#REF!,"AAAAAHuP/vA=",0)</f>
        <v>#REF!</v>
      </c>
      <c r="IH1" s="124" t="str">
        <f>AND(#REF!,"AAAAAHuP/vE=")</f>
        <v>#REF!</v>
      </c>
      <c r="II1" s="124" t="str">
        <f>IF(#REF!,"AAAAAHuP/vI=",0)</f>
        <v>#REF!</v>
      </c>
      <c r="IJ1" s="124" t="str">
        <f>AND(#REF!,"AAAAAHuP/vM=")</f>
        <v>#REF!</v>
      </c>
      <c r="IK1" s="124" t="str">
        <f>IF(#REF!,"AAAAAHuP/vQ=",0)</f>
        <v>#REF!</v>
      </c>
      <c r="IL1" s="124" t="str">
        <f>IF(#REF!,"AAAAAHuP/vU=",0)</f>
        <v>#REF!</v>
      </c>
      <c r="IM1" s="124" t="str">
        <f>IF(#REF!,"AAAAAHuP/vY=",0)</f>
        <v>#REF!</v>
      </c>
      <c r="IN1" s="124" t="str">
        <f>IF(#REF!,"AAAAAHuP/vc=",0)</f>
        <v>#REF!</v>
      </c>
      <c r="IO1" s="124" t="str">
        <f>IF(#REF!,"AAAAAHuP/vg=",0)</f>
        <v>#REF!</v>
      </c>
      <c r="IP1" s="124" t="str">
        <f>IF(#REF!,"AAAAAHuP/vk=",0)</f>
        <v>#REF!</v>
      </c>
      <c r="IQ1" s="124" t="str">
        <f>IF(#REF!,"AAAAAHuP/vo=",0)</f>
        <v>#REF!</v>
      </c>
      <c r="IR1" s="124" t="str">
        <f>IF(#REF!,"AAAAAHuP/vs=",0)</f>
        <v>#REF!</v>
      </c>
      <c r="IS1" s="124" t="str">
        <f>IF(#REF!,"AAAAAHuP/vw=",0)</f>
        <v>#REF!</v>
      </c>
      <c r="IT1" s="124" t="str">
        <f>IF(#REF!,"AAAAAHuP/v0=",0)</f>
        <v>#REF!</v>
      </c>
      <c r="IU1" s="124" t="str">
        <f>IF(#REF!,"AAAAAHuP/v4=",0)</f>
        <v>#REF!</v>
      </c>
      <c r="IV1" s="124" t="str">
        <f>IF(#REF!,"AAAAAHuP/v8=",0)</f>
        <v>#REF!</v>
      </c>
    </row>
    <row r="2" ht="12.75" customHeight="1">
      <c r="A2" s="124" t="str">
        <f>IF(#REF!,"AAAAAH/t/wA=",0)</f>
        <v>#REF!</v>
      </c>
      <c r="B2" s="124" t="str">
        <f>AND(#REF!,"AAAAAH/t/wE=")</f>
        <v>#REF!</v>
      </c>
      <c r="C2" s="124" t="str">
        <f>AND(#REF!,"AAAAAH/t/wI=")</f>
        <v>#REF!</v>
      </c>
      <c r="D2" s="124" t="str">
        <f>AND(#REF!,"AAAAAH/t/wM=")</f>
        <v>#REF!</v>
      </c>
      <c r="E2" s="124" t="str">
        <f>AND(#REF!,"AAAAAH/t/wQ=")</f>
        <v>#REF!</v>
      </c>
      <c r="F2" s="124" t="str">
        <f>AND(#REF!,"AAAAAH/t/wU=")</f>
        <v>#REF!</v>
      </c>
      <c r="G2" s="124" t="str">
        <f>AND(#REF!,"AAAAAH/t/wY=")</f>
        <v>#REF!</v>
      </c>
      <c r="H2" s="124" t="str">
        <f>AND(#REF!,"AAAAAH/t/wc=")</f>
        <v>#REF!</v>
      </c>
      <c r="I2" s="124" t="str">
        <f>AND(#REF!,"AAAAAH/t/wg=")</f>
        <v>#REF!</v>
      </c>
      <c r="J2" s="124" t="str">
        <f>AND(#REF!,"AAAAAH/t/wk=")</f>
        <v>#REF!</v>
      </c>
      <c r="K2" s="124" t="str">
        <f>AND(#REF!,"AAAAAH/t/wo=")</f>
        <v>#REF!</v>
      </c>
      <c r="L2" s="124" t="str">
        <f>AND(#REF!,"AAAAAH/t/ws=")</f>
        <v>#REF!</v>
      </c>
      <c r="M2" s="124" t="str">
        <f>AND(#REF!,"AAAAAH/t/ww=")</f>
        <v>#REF!</v>
      </c>
      <c r="N2" s="124" t="str">
        <f>AND(#REF!,"AAAAAH/t/w0=")</f>
        <v>#REF!</v>
      </c>
      <c r="O2" s="124" t="str">
        <f>AND(#REF!,"AAAAAH/t/w4=")</f>
        <v>#REF!</v>
      </c>
      <c r="P2" s="124" t="str">
        <f>AND(#REF!,"AAAAAH/t/w8=")</f>
        <v>#REF!</v>
      </c>
      <c r="Q2" s="124" t="str">
        <f>AND(#REF!,"AAAAAH/t/xA=")</f>
        <v>#REF!</v>
      </c>
      <c r="R2" s="124" t="str">
        <f>AND(#REF!,"AAAAAH/t/xE=")</f>
        <v>#REF!</v>
      </c>
      <c r="S2" s="124" t="str">
        <f>IF(#REF!,"AAAAAH/t/xI=",0)</f>
        <v>#REF!</v>
      </c>
      <c r="T2" s="124" t="str">
        <f>AND(#REF!,"AAAAAH/t/xM=")</f>
        <v>#REF!</v>
      </c>
      <c r="U2" s="124" t="str">
        <f>AND(#REF!,"AAAAAH/t/xQ=")</f>
        <v>#REF!</v>
      </c>
      <c r="V2" s="124" t="str">
        <f>AND(#REF!,"AAAAAH/t/xU=")</f>
        <v>#REF!</v>
      </c>
      <c r="W2" s="124" t="str">
        <f>AND(#REF!,"AAAAAH/t/xY=")</f>
        <v>#REF!</v>
      </c>
      <c r="X2" s="124" t="str">
        <f>AND(#REF!,"AAAAAH/t/xc=")</f>
        <v>#REF!</v>
      </c>
      <c r="Y2" s="124" t="str">
        <f>AND(#REF!,"AAAAAH/t/xg=")</f>
        <v>#REF!</v>
      </c>
      <c r="Z2" s="124" t="str">
        <f>AND(#REF!,"AAAAAH/t/xk=")</f>
        <v>#REF!</v>
      </c>
      <c r="AA2" s="124" t="str">
        <f>AND(#REF!,"AAAAAH/t/xo=")</f>
        <v>#REF!</v>
      </c>
      <c r="AB2" s="124" t="str">
        <f>AND(#REF!,"AAAAAH/t/xs=")</f>
        <v>#REF!</v>
      </c>
      <c r="AC2" s="124" t="str">
        <f>AND(#REF!,"AAAAAH/t/xw=")</f>
        <v>#REF!</v>
      </c>
      <c r="AD2" s="124" t="str">
        <f>AND(#REF!,"AAAAAH/t/x0=")</f>
        <v>#REF!</v>
      </c>
      <c r="AE2" s="124" t="str">
        <f>AND(#REF!,"AAAAAH/t/x4=")</f>
        <v>#REF!</v>
      </c>
      <c r="AF2" s="124" t="str">
        <f>AND(#REF!,"AAAAAH/t/x8=")</f>
        <v>#REF!</v>
      </c>
      <c r="AG2" s="124" t="str">
        <f>AND(#REF!,"AAAAAH/t/yA=")</f>
        <v>#REF!</v>
      </c>
      <c r="AH2" s="124" t="str">
        <f>AND(#REF!,"AAAAAH/t/yE=")</f>
        <v>#REF!</v>
      </c>
      <c r="AI2" s="124" t="str">
        <f>AND(#REF!,"AAAAAH/t/yI=")</f>
        <v>#REF!</v>
      </c>
      <c r="AJ2" s="124" t="str">
        <f>AND(#REF!,"AAAAAH/t/yM=")</f>
        <v>#REF!</v>
      </c>
      <c r="AK2" s="124" t="str">
        <f>IF(#REF!,"AAAAAH/t/yQ=",0)</f>
        <v>#REF!</v>
      </c>
      <c r="AL2" s="124" t="str">
        <f>AND(#REF!,"AAAAAH/t/yU=")</f>
        <v>#REF!</v>
      </c>
      <c r="AM2" s="124" t="str">
        <f>AND(#REF!,"AAAAAH/t/yY=")</f>
        <v>#REF!</v>
      </c>
      <c r="AN2" s="124" t="str">
        <f>AND(#REF!,"AAAAAH/t/yc=")</f>
        <v>#REF!</v>
      </c>
      <c r="AO2" s="124" t="str">
        <f>AND(#REF!,"AAAAAH/t/yg=")</f>
        <v>#REF!</v>
      </c>
      <c r="AP2" s="124" t="str">
        <f>AND(#REF!,"AAAAAH/t/yk=")</f>
        <v>#REF!</v>
      </c>
      <c r="AQ2" s="124" t="str">
        <f>AND(#REF!,"AAAAAH/t/yo=")</f>
        <v>#REF!</v>
      </c>
      <c r="AR2" s="124" t="str">
        <f>AND(#REF!,"AAAAAH/t/ys=")</f>
        <v>#REF!</v>
      </c>
      <c r="AS2" s="124" t="str">
        <f>AND(#REF!,"AAAAAH/t/yw=")</f>
        <v>#REF!</v>
      </c>
      <c r="AT2" s="124" t="str">
        <f>AND(#REF!,"AAAAAH/t/y0=")</f>
        <v>#REF!</v>
      </c>
      <c r="AU2" s="124" t="str">
        <f>AND(#REF!,"AAAAAH/t/y4=")</f>
        <v>#REF!</v>
      </c>
      <c r="AV2" s="124" t="str">
        <f>AND(#REF!,"AAAAAH/t/y8=")</f>
        <v>#REF!</v>
      </c>
      <c r="AW2" s="124" t="str">
        <f>AND(#REF!,"AAAAAH/t/zA=")</f>
        <v>#REF!</v>
      </c>
      <c r="AX2" s="124" t="str">
        <f>AND(#REF!,"AAAAAH/t/zE=")</f>
        <v>#REF!</v>
      </c>
      <c r="AY2" s="124" t="str">
        <f>AND(#REF!,"AAAAAH/t/zI=")</f>
        <v>#REF!</v>
      </c>
      <c r="AZ2" s="124" t="str">
        <f>AND(#REF!,"AAAAAH/t/zM=")</f>
        <v>#REF!</v>
      </c>
      <c r="BA2" s="124" t="str">
        <f>AND(#REF!,"AAAAAH/t/zQ=")</f>
        <v>#REF!</v>
      </c>
      <c r="BB2" s="124" t="str">
        <f>AND(#REF!,"AAAAAH/t/zU=")</f>
        <v>#REF!</v>
      </c>
      <c r="BC2" s="124" t="str">
        <f>IF(#REF!,"AAAAAH/t/zY=",0)</f>
        <v>#REF!</v>
      </c>
      <c r="BD2" s="124" t="str">
        <f>AND(#REF!,"AAAAAH/t/zc=")</f>
        <v>#REF!</v>
      </c>
      <c r="BE2" s="124" t="str">
        <f>AND(#REF!,"AAAAAH/t/zg=")</f>
        <v>#REF!</v>
      </c>
      <c r="BF2" s="124" t="str">
        <f>AND(#REF!,"AAAAAH/t/zk=")</f>
        <v>#REF!</v>
      </c>
      <c r="BG2" s="124" t="str">
        <f>AND(#REF!,"AAAAAH/t/zo=")</f>
        <v>#REF!</v>
      </c>
      <c r="BH2" s="124" t="str">
        <f>AND(#REF!,"AAAAAH/t/zs=")</f>
        <v>#REF!</v>
      </c>
      <c r="BI2" s="124" t="str">
        <f>AND(#REF!,"AAAAAH/t/zw=")</f>
        <v>#REF!</v>
      </c>
      <c r="BJ2" s="124" t="str">
        <f>AND(#REF!,"AAAAAH/t/z0=")</f>
        <v>#REF!</v>
      </c>
      <c r="BK2" s="124" t="str">
        <f>AND(#REF!,"AAAAAH/t/z4=")</f>
        <v>#REF!</v>
      </c>
      <c r="BL2" s="124" t="str">
        <f>AND(#REF!,"AAAAAH/t/z8=")</f>
        <v>#REF!</v>
      </c>
      <c r="BM2" s="124" t="str">
        <f>AND(#REF!,"AAAAAH/t/0A=")</f>
        <v>#REF!</v>
      </c>
      <c r="BN2" s="124" t="str">
        <f>AND(#REF!,"AAAAAH/t/0E=")</f>
        <v>#REF!</v>
      </c>
      <c r="BO2" s="124" t="str">
        <f>AND(#REF!,"AAAAAH/t/0I=")</f>
        <v>#REF!</v>
      </c>
      <c r="BP2" s="124" t="str">
        <f>AND(#REF!,"AAAAAH/t/0M=")</f>
        <v>#REF!</v>
      </c>
      <c r="BQ2" s="124" t="str">
        <f>AND(#REF!,"AAAAAH/t/0Q=")</f>
        <v>#REF!</v>
      </c>
      <c r="BR2" s="124" t="str">
        <f>AND(#REF!,"AAAAAH/t/0U=")</f>
        <v>#REF!</v>
      </c>
      <c r="BS2" s="124" t="str">
        <f>AND(#REF!,"AAAAAH/t/0Y=")</f>
        <v>#REF!</v>
      </c>
      <c r="BT2" s="124" t="str">
        <f>AND(#REF!,"AAAAAH/t/0c=")</f>
        <v>#REF!</v>
      </c>
      <c r="BU2" s="124" t="str">
        <f>IF(#REF!,"AAAAAH/t/0g=",0)</f>
        <v>#REF!</v>
      </c>
      <c r="BV2" s="124" t="str">
        <f>AND(#REF!,"AAAAAH/t/0k=")</f>
        <v>#REF!</v>
      </c>
      <c r="BW2" s="124" t="str">
        <f>AND(#REF!,"AAAAAH/t/0o=")</f>
        <v>#REF!</v>
      </c>
      <c r="BX2" s="124" t="str">
        <f>AND(#REF!,"AAAAAH/t/0s=")</f>
        <v>#REF!</v>
      </c>
      <c r="BY2" s="124" t="str">
        <f>AND(#REF!,"AAAAAH/t/0w=")</f>
        <v>#REF!</v>
      </c>
      <c r="BZ2" s="124" t="str">
        <f>AND(#REF!,"AAAAAH/t/00=")</f>
        <v>#REF!</v>
      </c>
      <c r="CA2" s="124" t="str">
        <f>AND(#REF!,"AAAAAH/t/04=")</f>
        <v>#REF!</v>
      </c>
      <c r="CB2" s="124" t="str">
        <f>AND(#REF!,"AAAAAH/t/08=")</f>
        <v>#REF!</v>
      </c>
      <c r="CC2" s="124" t="str">
        <f>AND(#REF!,"AAAAAH/t/1A=")</f>
        <v>#REF!</v>
      </c>
      <c r="CD2" s="124" t="str">
        <f>AND(#REF!,"AAAAAH/t/1E=")</f>
        <v>#REF!</v>
      </c>
      <c r="CE2" s="124" t="str">
        <f>AND(#REF!,"AAAAAH/t/1I=")</f>
        <v>#REF!</v>
      </c>
      <c r="CF2" s="124" t="str">
        <f>AND(#REF!,"AAAAAH/t/1M=")</f>
        <v>#REF!</v>
      </c>
      <c r="CG2" s="124" t="str">
        <f>AND(#REF!,"AAAAAH/t/1Q=")</f>
        <v>#REF!</v>
      </c>
      <c r="CH2" s="124" t="str">
        <f>AND(#REF!,"AAAAAH/t/1U=")</f>
        <v>#REF!</v>
      </c>
      <c r="CI2" s="124" t="str">
        <f>AND(#REF!,"AAAAAH/t/1Y=")</f>
        <v>#REF!</v>
      </c>
      <c r="CJ2" s="124" t="str">
        <f>AND(#REF!,"AAAAAH/t/1c=")</f>
        <v>#REF!</v>
      </c>
      <c r="CK2" s="124" t="str">
        <f>AND(#REF!,"AAAAAH/t/1g=")</f>
        <v>#REF!</v>
      </c>
      <c r="CL2" s="124" t="str">
        <f>AND(#REF!,"AAAAAH/t/1k=")</f>
        <v>#REF!</v>
      </c>
      <c r="CM2" s="124" t="str">
        <f>IF(#REF!,"AAAAAH/t/1o=",0)</f>
        <v>#REF!</v>
      </c>
      <c r="CN2" s="124" t="str">
        <f>AND(#REF!,"AAAAAH/t/1s=")</f>
        <v>#REF!</v>
      </c>
      <c r="CO2" s="124" t="str">
        <f>AND(#REF!,"AAAAAH/t/1w=")</f>
        <v>#REF!</v>
      </c>
      <c r="CP2" s="124" t="str">
        <f>AND(#REF!,"AAAAAH/t/10=")</f>
        <v>#REF!</v>
      </c>
      <c r="CQ2" s="124" t="str">
        <f>AND(#REF!,"AAAAAH/t/14=")</f>
        <v>#REF!</v>
      </c>
      <c r="CR2" s="124" t="str">
        <f>AND(#REF!,"AAAAAH/t/18=")</f>
        <v>#REF!</v>
      </c>
      <c r="CS2" s="124" t="str">
        <f>AND(#REF!,"AAAAAH/t/2A=")</f>
        <v>#REF!</v>
      </c>
      <c r="CT2" s="124" t="str">
        <f>AND(#REF!,"AAAAAH/t/2E=")</f>
        <v>#REF!</v>
      </c>
      <c r="CU2" s="124" t="str">
        <f>AND(#REF!,"AAAAAH/t/2I=")</f>
        <v>#REF!</v>
      </c>
      <c r="CV2" s="124" t="str">
        <f>AND(#REF!,"AAAAAH/t/2M=")</f>
        <v>#REF!</v>
      </c>
      <c r="CW2" s="124" t="str">
        <f>AND(#REF!,"AAAAAH/t/2Q=")</f>
        <v>#REF!</v>
      </c>
      <c r="CX2" s="124" t="str">
        <f>AND(#REF!,"AAAAAH/t/2U=")</f>
        <v>#REF!</v>
      </c>
      <c r="CY2" s="124" t="str">
        <f>AND(#REF!,"AAAAAH/t/2Y=")</f>
        <v>#REF!</v>
      </c>
      <c r="CZ2" s="124" t="str">
        <f>AND(#REF!,"AAAAAH/t/2c=")</f>
        <v>#REF!</v>
      </c>
      <c r="DA2" s="124" t="str">
        <f>AND(#REF!,"AAAAAH/t/2g=")</f>
        <v>#REF!</v>
      </c>
      <c r="DB2" s="124" t="str">
        <f>AND(#REF!,"AAAAAH/t/2k=")</f>
        <v>#REF!</v>
      </c>
      <c r="DC2" s="124" t="str">
        <f>AND(#REF!,"AAAAAH/t/2o=")</f>
        <v>#REF!</v>
      </c>
      <c r="DD2" s="124" t="str">
        <f>AND(#REF!,"AAAAAH/t/2s=")</f>
        <v>#REF!</v>
      </c>
      <c r="DE2" s="124" t="str">
        <f>IF(#REF!,"AAAAAH/t/2w=",0)</f>
        <v>#REF!</v>
      </c>
      <c r="DF2" s="124" t="str">
        <f>AND(#REF!,"AAAAAH/t/20=")</f>
        <v>#REF!</v>
      </c>
      <c r="DG2" s="124" t="str">
        <f>AND(#REF!,"AAAAAH/t/24=")</f>
        <v>#REF!</v>
      </c>
      <c r="DH2" s="124" t="str">
        <f>AND(#REF!,"AAAAAH/t/28=")</f>
        <v>#REF!</v>
      </c>
      <c r="DI2" s="124" t="str">
        <f>AND(#REF!,"AAAAAH/t/3A=")</f>
        <v>#REF!</v>
      </c>
      <c r="DJ2" s="124" t="str">
        <f>AND(#REF!,"AAAAAH/t/3E=")</f>
        <v>#REF!</v>
      </c>
      <c r="DK2" s="124" t="str">
        <f>AND(#REF!,"AAAAAH/t/3I=")</f>
        <v>#REF!</v>
      </c>
      <c r="DL2" s="124" t="str">
        <f>AND(#REF!,"AAAAAH/t/3M=")</f>
        <v>#REF!</v>
      </c>
      <c r="DM2" s="124" t="str">
        <f>AND(#REF!,"AAAAAH/t/3Q=")</f>
        <v>#REF!</v>
      </c>
      <c r="DN2" s="124" t="str">
        <f>AND(#REF!,"AAAAAH/t/3U=")</f>
        <v>#REF!</v>
      </c>
      <c r="DO2" s="124" t="str">
        <f>AND(#REF!,"AAAAAH/t/3Y=")</f>
        <v>#REF!</v>
      </c>
      <c r="DP2" s="124" t="str">
        <f>AND(#REF!,"AAAAAH/t/3c=")</f>
        <v>#REF!</v>
      </c>
      <c r="DQ2" s="124" t="str">
        <f>AND(#REF!,"AAAAAH/t/3g=")</f>
        <v>#REF!</v>
      </c>
      <c r="DR2" s="124" t="str">
        <f>AND(#REF!,"AAAAAH/t/3k=")</f>
        <v>#REF!</v>
      </c>
      <c r="DS2" s="124" t="str">
        <f>AND(#REF!,"AAAAAH/t/3o=")</f>
        <v>#REF!</v>
      </c>
      <c r="DT2" s="124" t="str">
        <f>AND(#REF!,"AAAAAH/t/3s=")</f>
        <v>#REF!</v>
      </c>
      <c r="DU2" s="124" t="str">
        <f>AND(#REF!,"AAAAAH/t/3w=")</f>
        <v>#REF!</v>
      </c>
      <c r="DV2" s="124" t="str">
        <f>AND(#REF!,"AAAAAH/t/30=")</f>
        <v>#REF!</v>
      </c>
      <c r="DW2" s="124" t="str">
        <f>IF(#REF!,"AAAAAH/t/34=",0)</f>
        <v>#REF!</v>
      </c>
      <c r="DX2" s="124" t="str">
        <f>AND(#REF!,"AAAAAH/t/38=")</f>
        <v>#REF!</v>
      </c>
      <c r="DY2" s="124" t="str">
        <f>AND(#REF!,"AAAAAH/t/4A=")</f>
        <v>#REF!</v>
      </c>
      <c r="DZ2" s="124" t="str">
        <f>AND(#REF!,"AAAAAH/t/4E=")</f>
        <v>#REF!</v>
      </c>
      <c r="EA2" s="124" t="str">
        <f>AND(#REF!,"AAAAAH/t/4I=")</f>
        <v>#REF!</v>
      </c>
      <c r="EB2" s="124" t="str">
        <f>AND(#REF!,"AAAAAH/t/4M=")</f>
        <v>#REF!</v>
      </c>
      <c r="EC2" s="124" t="str">
        <f>AND(#REF!,"AAAAAH/t/4Q=")</f>
        <v>#REF!</v>
      </c>
      <c r="ED2" s="124" t="str">
        <f>AND(#REF!,"AAAAAH/t/4U=")</f>
        <v>#REF!</v>
      </c>
      <c r="EE2" s="124" t="str">
        <f>AND(#REF!,"AAAAAH/t/4Y=")</f>
        <v>#REF!</v>
      </c>
      <c r="EF2" s="124" t="str">
        <f>AND(#REF!,"AAAAAH/t/4c=")</f>
        <v>#REF!</v>
      </c>
      <c r="EG2" s="124" t="str">
        <f>AND(#REF!,"AAAAAH/t/4g=")</f>
        <v>#REF!</v>
      </c>
      <c r="EH2" s="124" t="str">
        <f>AND(#REF!,"AAAAAH/t/4k=")</f>
        <v>#REF!</v>
      </c>
      <c r="EI2" s="124" t="str">
        <f>AND(#REF!,"AAAAAH/t/4o=")</f>
        <v>#REF!</v>
      </c>
      <c r="EJ2" s="124" t="str">
        <f>AND(#REF!,"AAAAAH/t/4s=")</f>
        <v>#REF!</v>
      </c>
      <c r="EK2" s="124" t="str">
        <f>AND(#REF!,"AAAAAH/t/4w=")</f>
        <v>#REF!</v>
      </c>
      <c r="EL2" s="124" t="str">
        <f>AND(#REF!,"AAAAAH/t/40=")</f>
        <v>#REF!</v>
      </c>
      <c r="EM2" s="124" t="str">
        <f>AND(#REF!,"AAAAAH/t/44=")</f>
        <v>#REF!</v>
      </c>
      <c r="EN2" s="124" t="str">
        <f>AND(#REF!,"AAAAAH/t/48=")</f>
        <v>#REF!</v>
      </c>
      <c r="EO2" s="124" t="str">
        <f>IF(#REF!,"AAAAAH/t/5A=",0)</f>
        <v>#REF!</v>
      </c>
      <c r="EP2" s="124" t="str">
        <f>AND(#REF!,"AAAAAH/t/5E=")</f>
        <v>#REF!</v>
      </c>
      <c r="EQ2" s="124" t="str">
        <f>AND(#REF!,"AAAAAH/t/5I=")</f>
        <v>#REF!</v>
      </c>
      <c r="ER2" s="124" t="str">
        <f>AND(#REF!,"AAAAAH/t/5M=")</f>
        <v>#REF!</v>
      </c>
      <c r="ES2" s="124" t="str">
        <f>AND(#REF!,"AAAAAH/t/5Q=")</f>
        <v>#REF!</v>
      </c>
      <c r="ET2" s="124" t="str">
        <f>AND(#REF!,"AAAAAH/t/5U=")</f>
        <v>#REF!</v>
      </c>
      <c r="EU2" s="124" t="str">
        <f>AND(#REF!,"AAAAAH/t/5Y=")</f>
        <v>#REF!</v>
      </c>
      <c r="EV2" s="124" t="str">
        <f>AND(#REF!,"AAAAAH/t/5c=")</f>
        <v>#REF!</v>
      </c>
      <c r="EW2" s="124" t="str">
        <f>AND(#REF!,"AAAAAH/t/5g=")</f>
        <v>#REF!</v>
      </c>
      <c r="EX2" s="124" t="str">
        <f>AND(#REF!,"AAAAAH/t/5k=")</f>
        <v>#REF!</v>
      </c>
      <c r="EY2" s="124" t="str">
        <f>AND(#REF!,"AAAAAH/t/5o=")</f>
        <v>#REF!</v>
      </c>
      <c r="EZ2" s="124" t="str">
        <f>AND(#REF!,"AAAAAH/t/5s=")</f>
        <v>#REF!</v>
      </c>
      <c r="FA2" s="124" t="str">
        <f>AND(#REF!,"AAAAAH/t/5w=")</f>
        <v>#REF!</v>
      </c>
      <c r="FB2" s="124" t="str">
        <f>AND(#REF!,"AAAAAH/t/50=")</f>
        <v>#REF!</v>
      </c>
      <c r="FC2" s="124" t="str">
        <f>AND(#REF!,"AAAAAH/t/54=")</f>
        <v>#REF!</v>
      </c>
      <c r="FD2" s="124" t="str">
        <f>AND(#REF!,"AAAAAH/t/58=")</f>
        <v>#REF!</v>
      </c>
      <c r="FE2" s="124" t="str">
        <f>AND(#REF!,"AAAAAH/t/6A=")</f>
        <v>#REF!</v>
      </c>
      <c r="FF2" s="124" t="str">
        <f>AND(#REF!,"AAAAAH/t/6E=")</f>
        <v>#REF!</v>
      </c>
      <c r="FG2" s="124" t="str">
        <f>IF(#REF!,"AAAAAH/t/6I=",0)</f>
        <v>#REF!</v>
      </c>
      <c r="FH2" s="124" t="str">
        <f>AND(#REF!,"AAAAAH/t/6M=")</f>
        <v>#REF!</v>
      </c>
      <c r="FI2" s="124" t="str">
        <f>AND(#REF!,"AAAAAH/t/6Q=")</f>
        <v>#REF!</v>
      </c>
      <c r="FJ2" s="124" t="str">
        <f>AND(#REF!,"AAAAAH/t/6U=")</f>
        <v>#REF!</v>
      </c>
      <c r="FK2" s="124" t="str">
        <f>AND(#REF!,"AAAAAH/t/6Y=")</f>
        <v>#REF!</v>
      </c>
      <c r="FL2" s="124" t="str">
        <f>AND(#REF!,"AAAAAH/t/6c=")</f>
        <v>#REF!</v>
      </c>
      <c r="FM2" s="124" t="str">
        <f>AND(#REF!,"AAAAAH/t/6g=")</f>
        <v>#REF!</v>
      </c>
      <c r="FN2" s="124" t="str">
        <f>AND(#REF!,"AAAAAH/t/6k=")</f>
        <v>#REF!</v>
      </c>
      <c r="FO2" s="124" t="str">
        <f>AND(#REF!,"AAAAAH/t/6o=")</f>
        <v>#REF!</v>
      </c>
      <c r="FP2" s="124" t="str">
        <f>AND(#REF!,"AAAAAH/t/6s=")</f>
        <v>#REF!</v>
      </c>
      <c r="FQ2" s="124" t="str">
        <f>AND(#REF!,"AAAAAH/t/6w=")</f>
        <v>#REF!</v>
      </c>
      <c r="FR2" s="124" t="str">
        <f>AND(#REF!,"AAAAAH/t/60=")</f>
        <v>#REF!</v>
      </c>
      <c r="FS2" s="124" t="str">
        <f>AND(#REF!,"AAAAAH/t/64=")</f>
        <v>#REF!</v>
      </c>
      <c r="FT2" s="124" t="str">
        <f>AND(#REF!,"AAAAAH/t/68=")</f>
        <v>#REF!</v>
      </c>
      <c r="FU2" s="124" t="str">
        <f>AND(#REF!,"AAAAAH/t/7A=")</f>
        <v>#REF!</v>
      </c>
      <c r="FV2" s="124" t="str">
        <f>AND(#REF!,"AAAAAH/t/7E=")</f>
        <v>#REF!</v>
      </c>
      <c r="FW2" s="124" t="str">
        <f>AND(#REF!,"AAAAAH/t/7I=")</f>
        <v>#REF!</v>
      </c>
      <c r="FX2" s="124" t="str">
        <f>AND(#REF!,"AAAAAH/t/7M=")</f>
        <v>#REF!</v>
      </c>
      <c r="FY2" s="124" t="str">
        <f>IF(#REF!,"AAAAAH/t/7Q=",0)</f>
        <v>#REF!</v>
      </c>
      <c r="FZ2" s="124" t="str">
        <f>AND(#REF!,"AAAAAH/t/7U=")</f>
        <v>#REF!</v>
      </c>
      <c r="GA2" s="124" t="str">
        <f>AND(#REF!,"AAAAAH/t/7Y=")</f>
        <v>#REF!</v>
      </c>
      <c r="GB2" s="124" t="str">
        <f>AND(#REF!,"AAAAAH/t/7c=")</f>
        <v>#REF!</v>
      </c>
      <c r="GC2" s="124" t="str">
        <f>AND(#REF!,"AAAAAH/t/7g=")</f>
        <v>#REF!</v>
      </c>
      <c r="GD2" s="124" t="str">
        <f>AND(#REF!,"AAAAAH/t/7k=")</f>
        <v>#REF!</v>
      </c>
      <c r="GE2" s="124" t="str">
        <f>AND(#REF!,"AAAAAH/t/7o=")</f>
        <v>#REF!</v>
      </c>
      <c r="GF2" s="124" t="str">
        <f>AND(#REF!,"AAAAAH/t/7s=")</f>
        <v>#REF!</v>
      </c>
      <c r="GG2" s="124" t="str">
        <f>AND(#REF!,"AAAAAH/t/7w=")</f>
        <v>#REF!</v>
      </c>
      <c r="GH2" s="124" t="str">
        <f>AND(#REF!,"AAAAAH/t/70=")</f>
        <v>#REF!</v>
      </c>
      <c r="GI2" s="124" t="str">
        <f>AND(#REF!,"AAAAAH/t/74=")</f>
        <v>#REF!</v>
      </c>
      <c r="GJ2" s="124" t="str">
        <f>AND(#REF!,"AAAAAH/t/78=")</f>
        <v>#REF!</v>
      </c>
      <c r="GK2" s="124" t="str">
        <f>AND(#REF!,"AAAAAH/t/8A=")</f>
        <v>#REF!</v>
      </c>
      <c r="GL2" s="124" t="str">
        <f>AND(#REF!,"AAAAAH/t/8E=")</f>
        <v>#REF!</v>
      </c>
      <c r="GM2" s="124" t="str">
        <f>AND(#REF!,"AAAAAH/t/8I=")</f>
        <v>#REF!</v>
      </c>
      <c r="GN2" s="124" t="str">
        <f>AND(#REF!,"AAAAAH/t/8M=")</f>
        <v>#REF!</v>
      </c>
      <c r="GO2" s="124" t="str">
        <f>AND(#REF!,"AAAAAH/t/8Q=")</f>
        <v>#REF!</v>
      </c>
      <c r="GP2" s="124" t="str">
        <f>AND(#REF!,"AAAAAH/t/8U=")</f>
        <v>#REF!</v>
      </c>
      <c r="GQ2" s="124" t="str">
        <f>IF(#REF!,"AAAAAH/t/8Y=",0)</f>
        <v>#REF!</v>
      </c>
      <c r="GR2" s="124" t="str">
        <f>AND(#REF!,"AAAAAH/t/8c=")</f>
        <v>#REF!</v>
      </c>
      <c r="GS2" s="124" t="str">
        <f>AND(#REF!,"AAAAAH/t/8g=")</f>
        <v>#REF!</v>
      </c>
      <c r="GT2" s="124" t="str">
        <f>AND(#REF!,"AAAAAH/t/8k=")</f>
        <v>#REF!</v>
      </c>
      <c r="GU2" s="124" t="str">
        <f>AND(#REF!,"AAAAAH/t/8o=")</f>
        <v>#REF!</v>
      </c>
      <c r="GV2" s="124" t="str">
        <f>AND(#REF!,"AAAAAH/t/8s=")</f>
        <v>#REF!</v>
      </c>
      <c r="GW2" s="124" t="str">
        <f>AND(#REF!,"AAAAAH/t/8w=")</f>
        <v>#REF!</v>
      </c>
      <c r="GX2" s="124" t="str">
        <f>AND(#REF!,"AAAAAH/t/80=")</f>
        <v>#REF!</v>
      </c>
      <c r="GY2" s="124" t="str">
        <f>AND(#REF!,"AAAAAH/t/84=")</f>
        <v>#REF!</v>
      </c>
      <c r="GZ2" s="124" t="str">
        <f>AND(#REF!,"AAAAAH/t/88=")</f>
        <v>#REF!</v>
      </c>
      <c r="HA2" s="124" t="str">
        <f>AND(#REF!,"AAAAAH/t/9A=")</f>
        <v>#REF!</v>
      </c>
      <c r="HB2" s="124" t="str">
        <f>AND(#REF!,"AAAAAH/t/9E=")</f>
        <v>#REF!</v>
      </c>
      <c r="HC2" s="124" t="str">
        <f>AND(#REF!,"AAAAAH/t/9I=")</f>
        <v>#REF!</v>
      </c>
      <c r="HD2" s="124" t="str">
        <f>AND(#REF!,"AAAAAH/t/9M=")</f>
        <v>#REF!</v>
      </c>
      <c r="HE2" s="124" t="str">
        <f>AND(#REF!,"AAAAAH/t/9Q=")</f>
        <v>#REF!</v>
      </c>
      <c r="HF2" s="124" t="str">
        <f>AND(#REF!,"AAAAAH/t/9U=")</f>
        <v>#REF!</v>
      </c>
      <c r="HG2" s="124" t="str">
        <f>AND(#REF!,"AAAAAH/t/9Y=")</f>
        <v>#REF!</v>
      </c>
      <c r="HH2" s="124" t="str">
        <f>AND(#REF!,"AAAAAH/t/9c=")</f>
        <v>#REF!</v>
      </c>
      <c r="HI2" s="124" t="str">
        <f>IF(#REF!,"AAAAAH/t/9g=",0)</f>
        <v>#REF!</v>
      </c>
      <c r="HJ2" s="124" t="str">
        <f>AND(#REF!,"AAAAAH/t/9k=")</f>
        <v>#REF!</v>
      </c>
      <c r="HK2" s="124" t="str">
        <f>AND(#REF!,"AAAAAH/t/9o=")</f>
        <v>#REF!</v>
      </c>
      <c r="HL2" s="124" t="str">
        <f>AND(#REF!,"AAAAAH/t/9s=")</f>
        <v>#REF!</v>
      </c>
      <c r="HM2" s="124" t="str">
        <f>AND(#REF!,"AAAAAH/t/9w=")</f>
        <v>#REF!</v>
      </c>
      <c r="HN2" s="124" t="str">
        <f>AND(#REF!,"AAAAAH/t/90=")</f>
        <v>#REF!</v>
      </c>
      <c r="HO2" s="124" t="str">
        <f>AND(#REF!,"AAAAAH/t/94=")</f>
        <v>#REF!</v>
      </c>
      <c r="HP2" s="124" t="str">
        <f>AND(#REF!,"AAAAAH/t/98=")</f>
        <v>#REF!</v>
      </c>
      <c r="HQ2" s="124" t="str">
        <f>AND(#REF!,"AAAAAH/t/+A=")</f>
        <v>#REF!</v>
      </c>
      <c r="HR2" s="124" t="str">
        <f>AND(#REF!,"AAAAAH/t/+E=")</f>
        <v>#REF!</v>
      </c>
      <c r="HS2" s="124" t="str">
        <f>AND(#REF!,"AAAAAH/t/+I=")</f>
        <v>#REF!</v>
      </c>
      <c r="HT2" s="124" t="str">
        <f>AND(#REF!,"AAAAAH/t/+M=")</f>
        <v>#REF!</v>
      </c>
      <c r="HU2" s="124" t="str">
        <f>AND(#REF!,"AAAAAH/t/+Q=")</f>
        <v>#REF!</v>
      </c>
      <c r="HV2" s="124" t="str">
        <f>AND(#REF!,"AAAAAH/t/+U=")</f>
        <v>#REF!</v>
      </c>
      <c r="HW2" s="124" t="str">
        <f>AND(#REF!,"AAAAAH/t/+Y=")</f>
        <v>#REF!</v>
      </c>
      <c r="HX2" s="124" t="str">
        <f>AND(#REF!,"AAAAAH/t/+c=")</f>
        <v>#REF!</v>
      </c>
      <c r="HY2" s="124" t="str">
        <f>AND(#REF!,"AAAAAH/t/+g=")</f>
        <v>#REF!</v>
      </c>
      <c r="HZ2" s="124" t="str">
        <f>AND(#REF!,"AAAAAH/t/+k=")</f>
        <v>#REF!</v>
      </c>
      <c r="IA2" s="124" t="str">
        <f>IF(#REF!,"AAAAAH/t/+o=",0)</f>
        <v>#REF!</v>
      </c>
      <c r="IB2" s="124" t="str">
        <f>AND(#REF!,"AAAAAH/t/+s=")</f>
        <v>#REF!</v>
      </c>
      <c r="IC2" s="124" t="str">
        <f>AND(#REF!,"AAAAAH/t/+w=")</f>
        <v>#REF!</v>
      </c>
      <c r="ID2" s="124" t="str">
        <f>AND(#REF!,"AAAAAH/t/+0=")</f>
        <v>#REF!</v>
      </c>
      <c r="IE2" s="124" t="str">
        <f>AND(#REF!,"AAAAAH/t/+4=")</f>
        <v>#REF!</v>
      </c>
      <c r="IF2" s="124" t="str">
        <f>AND(#REF!,"AAAAAH/t/+8=")</f>
        <v>#REF!</v>
      </c>
      <c r="IG2" s="124" t="str">
        <f>AND(#REF!,"AAAAAH/t//A=")</f>
        <v>#REF!</v>
      </c>
      <c r="IH2" s="124" t="str">
        <f>AND(#REF!,"AAAAAH/t//E=")</f>
        <v>#REF!</v>
      </c>
      <c r="II2" s="124" t="str">
        <f>AND(#REF!,"AAAAAH/t//I=")</f>
        <v>#REF!</v>
      </c>
      <c r="IJ2" s="124" t="str">
        <f>AND(#REF!,"AAAAAH/t//M=")</f>
        <v>#REF!</v>
      </c>
      <c r="IK2" s="124" t="str">
        <f>AND(#REF!,"AAAAAH/t//Q=")</f>
        <v>#REF!</v>
      </c>
      <c r="IL2" s="124" t="str">
        <f>AND(#REF!,"AAAAAH/t//U=")</f>
        <v>#REF!</v>
      </c>
      <c r="IM2" s="124" t="str">
        <f>AND(#REF!,"AAAAAH/t//Y=")</f>
        <v>#REF!</v>
      </c>
      <c r="IN2" s="124" t="str">
        <f>AND(#REF!,"AAAAAH/t//c=")</f>
        <v>#REF!</v>
      </c>
      <c r="IO2" s="124" t="str">
        <f>AND(#REF!,"AAAAAH/t//g=")</f>
        <v>#REF!</v>
      </c>
      <c r="IP2" s="124" t="str">
        <f>AND(#REF!,"AAAAAH/t//k=")</f>
        <v>#REF!</v>
      </c>
      <c r="IQ2" s="124" t="str">
        <f>AND(#REF!,"AAAAAH/t//o=")</f>
        <v>#REF!</v>
      </c>
      <c r="IR2" s="124" t="str">
        <f>AND(#REF!,"AAAAAH/t//s=")</f>
        <v>#REF!</v>
      </c>
      <c r="IS2" s="124" t="str">
        <f>IF(#REF!,"AAAAAH/t//w=",0)</f>
        <v>#REF!</v>
      </c>
      <c r="IT2" s="124" t="str">
        <f>AND(#REF!,"AAAAAH/t//0=")</f>
        <v>#REF!</v>
      </c>
      <c r="IU2" s="124" t="str">
        <f>AND(#REF!,"AAAAAH/t//4=")</f>
        <v>#REF!</v>
      </c>
      <c r="IV2" s="124" t="str">
        <f>AND(#REF!,"AAAAAH/t//8=")</f>
        <v>#REF!</v>
      </c>
    </row>
    <row r="3" ht="12.75" customHeight="1">
      <c r="A3" s="124" t="str">
        <f>AND(#REF!,"AAAAAEs7/QA=")</f>
        <v>#REF!</v>
      </c>
      <c r="B3" s="124" t="str">
        <f>AND(#REF!,"AAAAAEs7/QE=")</f>
        <v>#REF!</v>
      </c>
      <c r="C3" s="124" t="str">
        <f>AND(#REF!,"AAAAAEs7/QI=")</f>
        <v>#REF!</v>
      </c>
      <c r="D3" s="124" t="str">
        <f>AND(#REF!,"AAAAAEs7/QM=")</f>
        <v>#REF!</v>
      </c>
      <c r="E3" s="124" t="str">
        <f>AND(#REF!,"AAAAAEs7/QQ=")</f>
        <v>#REF!</v>
      </c>
      <c r="F3" s="124" t="str">
        <f>AND(#REF!,"AAAAAEs7/QU=")</f>
        <v>#REF!</v>
      </c>
      <c r="G3" s="124" t="str">
        <f>AND(#REF!,"AAAAAEs7/QY=")</f>
        <v>#REF!</v>
      </c>
      <c r="H3" s="124" t="str">
        <f>AND(#REF!,"AAAAAEs7/Qc=")</f>
        <v>#REF!</v>
      </c>
      <c r="I3" s="124" t="str">
        <f>AND(#REF!,"AAAAAEs7/Qg=")</f>
        <v>#REF!</v>
      </c>
      <c r="J3" s="124" t="str">
        <f>AND(#REF!,"AAAAAEs7/Qk=")</f>
        <v>#REF!</v>
      </c>
      <c r="K3" s="124" t="str">
        <f>AND(#REF!,"AAAAAEs7/Qo=")</f>
        <v>#REF!</v>
      </c>
      <c r="L3" s="124" t="str">
        <f>AND(#REF!,"AAAAAEs7/Qs=")</f>
        <v>#REF!</v>
      </c>
      <c r="M3" s="124" t="str">
        <f>AND(#REF!,"AAAAAEs7/Qw=")</f>
        <v>#REF!</v>
      </c>
      <c r="N3" s="124" t="str">
        <f>AND(#REF!,"AAAAAEs7/Q0=")</f>
        <v>#REF!</v>
      </c>
      <c r="O3" s="124" t="str">
        <f>IF(#REF!,"AAAAAEs7/Q4=",0)</f>
        <v>#REF!</v>
      </c>
      <c r="P3" s="124" t="str">
        <f>AND(#REF!,"AAAAAEs7/Q8=")</f>
        <v>#REF!</v>
      </c>
      <c r="Q3" s="124" t="str">
        <f>IF(#REF!,"AAAAAEs7/RA=",0)</f>
        <v>#REF!</v>
      </c>
      <c r="R3" s="124" t="str">
        <f>AND(#REF!,"AAAAAEs7/RE=")</f>
        <v>#REF!</v>
      </c>
      <c r="S3" s="124" t="str">
        <f>IF(#REF!,"AAAAAEs7/RI=",0)</f>
        <v>#REF!</v>
      </c>
      <c r="T3" s="124" t="str">
        <f>AND(#REF!,"AAAAAEs7/RM=")</f>
        <v>#REF!</v>
      </c>
      <c r="U3" s="124" t="str">
        <f>IF(#REF!,"AAAAAEs7/RQ=",0)</f>
        <v>#REF!</v>
      </c>
      <c r="V3" s="124" t="str">
        <f>AND(#REF!,"AAAAAEs7/RU=")</f>
        <v>#REF!</v>
      </c>
      <c r="W3" s="124" t="str">
        <f>IF(#REF!,"AAAAAEs7/RY=",0)</f>
        <v>#REF!</v>
      </c>
      <c r="X3" s="124" t="str">
        <f>IF(#REF!,"AAAAAEs7/Rc=",0)</f>
        <v>#REF!</v>
      </c>
      <c r="Y3" s="124" t="str">
        <f>IF(#REF!,"AAAAAEs7/Rg=",0)</f>
        <v>#REF!</v>
      </c>
      <c r="Z3" s="124" t="str">
        <f>IF(#REF!,"AAAAAEs7/Rk=",0)</f>
        <v>#REF!</v>
      </c>
      <c r="AA3" s="124" t="str">
        <f>IF(#REF!,"AAAAAEs7/Ro=",0)</f>
        <v>#REF!</v>
      </c>
      <c r="AB3" s="124" t="str">
        <f>IF(#REF!,"AAAAAEs7/Rs=",0)</f>
        <v>#REF!</v>
      </c>
      <c r="AC3" s="124" t="str">
        <f>IF(#REF!,"AAAAAEs7/Rw=",0)</f>
        <v>#REF!</v>
      </c>
      <c r="AD3" s="124" t="str">
        <f>IF(#REF!,"AAAAAEs7/R0=",0)</f>
        <v>#REF!</v>
      </c>
      <c r="AE3" s="124" t="str">
        <f>IF(#REF!,"AAAAAEs7/R4=",0)</f>
        <v>#REF!</v>
      </c>
      <c r="AF3" s="124" t="str">
        <f>IF(#REF!,"AAAAAEs7/R8=",0)</f>
        <v>#REF!</v>
      </c>
      <c r="AG3" s="124" t="str">
        <f>IF(#REF!,"AAAAAEs7/SA=",0)</f>
        <v>#REF!</v>
      </c>
      <c r="AH3" s="124" t="str">
        <f>IF(#REF!,"AAAAAEs7/SE=",0)</f>
        <v>#REF!</v>
      </c>
      <c r="AI3" s="124" t="str">
        <f>IF(#REF!,"AAAAAEs7/SI=",0)</f>
        <v>#REF!</v>
      </c>
      <c r="AJ3" s="124" t="str">
        <f>IF(#REF!,"AAAAAEs7/SM=",0)</f>
        <v>#REF!</v>
      </c>
      <c r="AK3" s="124" t="str">
        <f>IF(#REF!,"AAAAAEs7/SQ=",0)</f>
        <v>#REF!</v>
      </c>
      <c r="AL3" s="124" t="str">
        <f>IF(#REF!,"AAAAAEs7/SU=",0)</f>
        <v>#REF!</v>
      </c>
      <c r="AM3" s="124" t="str">
        <f>IF(#REF!,"AAAAAEs7/SY=",0)</f>
        <v>#REF!</v>
      </c>
      <c r="AN3" s="124" t="s">
        <v>94</v>
      </c>
      <c r="AO3" s="124" t="str">
        <f>IF("N",[0]!_Toc273540955,"AAAAAEs7/Sg=")</f>
        <v>#ERROR!</v>
      </c>
    </row>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2012-09-05T17:20:25Z</dcterms:created>
  <dc:creator>Tom Brown</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1q4PpqPwb50TrcuMXW_6Jkz5aboslVs09jVi4V8tn3_0</vt:lpwstr>
  </property>
  <property fmtid="{D5CDD505-2E9C-101B-9397-08002B2CF9AE}" pid="4" name="Google.Documents.RevisionId">
    <vt:lpwstr>13586007198930775054</vt:lpwstr>
  </property>
  <property fmtid="{D5CDD505-2E9C-101B-9397-08002B2CF9AE}" pid="5" name="Google.Documents.PluginVersion">
    <vt:lpwstr>2.0.2662.553</vt:lpwstr>
  </property>
  <property fmtid="{D5CDD505-2E9C-101B-9397-08002B2CF9AE}" pid="6" name="Google.Documents.MergeIncapabilityFlags">
    <vt:i4>0</vt:i4>
  </property>
</Properties>
</file>